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Bac Pro" sheetId="1" r:id="rId1"/>
    <sheet name="CAP" sheetId="2" r:id="rId2"/>
    <sheet name="3 Prépa Métier" sheetId="3" r:id="rId3"/>
    <sheet name="Structure lycée pro" sheetId="7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" l="1"/>
  <c r="J36" i="1"/>
  <c r="K36" i="1"/>
  <c r="L36" i="1"/>
  <c r="M36" i="1"/>
  <c r="H36" i="1"/>
  <c r="C36" i="1"/>
  <c r="D36" i="1"/>
  <c r="E36" i="1"/>
  <c r="F36" i="1"/>
  <c r="G36" i="1"/>
  <c r="B36" i="1"/>
  <c r="I30" i="1"/>
  <c r="J30" i="1"/>
  <c r="K30" i="1"/>
  <c r="L30" i="1"/>
  <c r="M30" i="1"/>
  <c r="H30" i="1"/>
  <c r="C30" i="1"/>
  <c r="D30" i="1"/>
  <c r="E30" i="1"/>
  <c r="F30" i="1"/>
  <c r="G30" i="1"/>
  <c r="B30" i="1"/>
  <c r="I24" i="1"/>
  <c r="J24" i="1"/>
  <c r="K24" i="1"/>
  <c r="L24" i="1"/>
  <c r="M24" i="1"/>
  <c r="H24" i="1"/>
  <c r="I18" i="1"/>
  <c r="J18" i="1"/>
  <c r="K18" i="1"/>
  <c r="L18" i="1"/>
  <c r="M18" i="1"/>
  <c r="C24" i="1"/>
  <c r="D24" i="1"/>
  <c r="E24" i="1"/>
  <c r="F24" i="1"/>
  <c r="G24" i="1"/>
  <c r="B24" i="1"/>
  <c r="H18" i="1"/>
  <c r="C18" i="1"/>
  <c r="D18" i="1"/>
  <c r="E18" i="1"/>
  <c r="F18" i="1"/>
  <c r="G18" i="1"/>
  <c r="B18" i="1"/>
  <c r="I12" i="1"/>
  <c r="J12" i="1"/>
  <c r="K12" i="1"/>
  <c r="L12" i="1"/>
  <c r="M12" i="1"/>
  <c r="H12" i="1"/>
  <c r="C12" i="1"/>
  <c r="D12" i="1"/>
  <c r="E12" i="1"/>
  <c r="F12" i="1"/>
  <c r="G12" i="1"/>
  <c r="B12" i="1"/>
  <c r="I6" i="1"/>
  <c r="J6" i="1"/>
  <c r="K6" i="1"/>
  <c r="L6" i="1"/>
  <c r="M6" i="1"/>
  <c r="H6" i="1"/>
  <c r="C6" i="1"/>
  <c r="D6" i="1"/>
  <c r="E6" i="1"/>
  <c r="F6" i="1"/>
  <c r="G6" i="1"/>
  <c r="B6" i="1"/>
  <c r="E37" i="2" l="1"/>
  <c r="C37" i="2"/>
  <c r="D37" i="2"/>
  <c r="F37" i="2"/>
  <c r="G37" i="2"/>
  <c r="H37" i="2"/>
  <c r="I37" i="2"/>
  <c r="J37" i="2"/>
  <c r="K37" i="2"/>
  <c r="B37" i="2"/>
  <c r="C33" i="2"/>
  <c r="D33" i="2"/>
  <c r="E33" i="2"/>
  <c r="F33" i="2"/>
  <c r="G33" i="2"/>
  <c r="H33" i="2"/>
  <c r="I33" i="2"/>
  <c r="J33" i="2"/>
  <c r="K33" i="2"/>
  <c r="B33" i="2"/>
  <c r="C28" i="2"/>
  <c r="D28" i="2"/>
  <c r="E28" i="2"/>
  <c r="F28" i="2"/>
  <c r="G28" i="2"/>
  <c r="H28" i="2"/>
  <c r="I28" i="2"/>
  <c r="J28" i="2"/>
  <c r="K28" i="2"/>
  <c r="B28" i="2"/>
  <c r="C24" i="2"/>
  <c r="D24" i="2"/>
  <c r="E24" i="2"/>
  <c r="F24" i="2"/>
  <c r="G24" i="2"/>
  <c r="H24" i="2"/>
  <c r="I24" i="2"/>
  <c r="J24" i="2"/>
  <c r="K24" i="2"/>
  <c r="B24" i="2"/>
  <c r="C19" i="2"/>
  <c r="D19" i="2"/>
  <c r="E19" i="2"/>
  <c r="F19" i="2"/>
  <c r="G19" i="2"/>
  <c r="H19" i="2"/>
  <c r="I19" i="2"/>
  <c r="J19" i="2"/>
  <c r="K19" i="2"/>
  <c r="B19" i="2"/>
  <c r="C15" i="2"/>
  <c r="D15" i="2"/>
  <c r="E15" i="2"/>
  <c r="F15" i="2"/>
  <c r="G15" i="2"/>
  <c r="H15" i="2"/>
  <c r="I15" i="2"/>
  <c r="J15" i="2"/>
  <c r="K15" i="2"/>
  <c r="B15" i="2"/>
  <c r="C10" i="2" l="1"/>
  <c r="D10" i="2"/>
  <c r="E10" i="2"/>
  <c r="F10" i="2"/>
  <c r="G10" i="2"/>
  <c r="H10" i="2"/>
  <c r="I10" i="2"/>
  <c r="J10" i="2"/>
  <c r="K10" i="2"/>
  <c r="B10" i="2"/>
  <c r="C6" i="2"/>
  <c r="D6" i="2"/>
  <c r="E6" i="2"/>
  <c r="F6" i="2"/>
  <c r="G6" i="2"/>
  <c r="H6" i="2"/>
  <c r="I6" i="2"/>
  <c r="J6" i="2"/>
  <c r="K6" i="2"/>
  <c r="B6" i="2"/>
  <c r="C7" i="3" l="1"/>
  <c r="D7" i="3"/>
  <c r="E7" i="3"/>
  <c r="F7" i="3"/>
  <c r="G7" i="3"/>
  <c r="H7" i="3"/>
  <c r="I7" i="3"/>
  <c r="J7" i="3"/>
  <c r="K7" i="3"/>
  <c r="B7" i="3"/>
  <c r="C6" i="3"/>
  <c r="D6" i="3"/>
  <c r="E6" i="3"/>
  <c r="F6" i="3"/>
  <c r="G6" i="3"/>
  <c r="H6" i="3"/>
  <c r="I6" i="3"/>
  <c r="J6" i="3"/>
  <c r="K6" i="3"/>
  <c r="B6" i="3"/>
  <c r="L7" i="3" l="1"/>
  <c r="D12" i="7" l="1"/>
  <c r="L5" i="3" l="1"/>
  <c r="D28" i="7" s="1"/>
  <c r="E3" i="3"/>
  <c r="D29" i="7" s="1"/>
  <c r="L36" i="2"/>
  <c r="E34" i="2"/>
  <c r="L32" i="2"/>
  <c r="E30" i="2"/>
  <c r="L27" i="2"/>
  <c r="E25" i="2"/>
  <c r="L23" i="2"/>
  <c r="E21" i="2"/>
  <c r="L18" i="2"/>
  <c r="E16" i="2"/>
  <c r="L14" i="2"/>
  <c r="E12" i="2"/>
  <c r="L9" i="2"/>
  <c r="E7" i="2"/>
  <c r="L5" i="2"/>
  <c r="E3" i="2"/>
  <c r="M37" i="1"/>
  <c r="L37" i="1"/>
  <c r="K37" i="1"/>
  <c r="J37" i="1"/>
  <c r="I37" i="1"/>
  <c r="H37" i="1"/>
  <c r="G37" i="1"/>
  <c r="F37" i="1"/>
  <c r="E37" i="1"/>
  <c r="D37" i="1"/>
  <c r="C37" i="1"/>
  <c r="B37" i="1"/>
  <c r="N34" i="1"/>
  <c r="E32" i="1"/>
  <c r="M31" i="1"/>
  <c r="L31" i="1"/>
  <c r="K31" i="1"/>
  <c r="J31" i="1"/>
  <c r="I31" i="1"/>
  <c r="H31" i="1"/>
  <c r="G31" i="1"/>
  <c r="F31" i="1"/>
  <c r="E31" i="1"/>
  <c r="D31" i="1"/>
  <c r="C31" i="1"/>
  <c r="B31" i="1"/>
  <c r="N28" i="1"/>
  <c r="E26" i="1"/>
  <c r="M25" i="1"/>
  <c r="L25" i="1"/>
  <c r="K25" i="1"/>
  <c r="J25" i="1"/>
  <c r="I25" i="1"/>
  <c r="H25" i="1"/>
  <c r="G25" i="1"/>
  <c r="F25" i="1"/>
  <c r="E25" i="1"/>
  <c r="D25" i="1"/>
  <c r="C25" i="1"/>
  <c r="B25" i="1"/>
  <c r="N22" i="1"/>
  <c r="E20" i="1"/>
  <c r="M19" i="1"/>
  <c r="L19" i="1"/>
  <c r="K19" i="1"/>
  <c r="J19" i="1"/>
  <c r="I19" i="1"/>
  <c r="H19" i="1"/>
  <c r="G19" i="1"/>
  <c r="F19" i="1"/>
  <c r="E19" i="1"/>
  <c r="D19" i="1"/>
  <c r="C19" i="1"/>
  <c r="B19" i="1"/>
  <c r="N16" i="1"/>
  <c r="E14" i="1"/>
  <c r="M13" i="1"/>
  <c r="L13" i="1"/>
  <c r="K13" i="1"/>
  <c r="J13" i="1"/>
  <c r="I13" i="1"/>
  <c r="H13" i="1"/>
  <c r="G13" i="1"/>
  <c r="F13" i="1"/>
  <c r="E13" i="1"/>
  <c r="D13" i="1"/>
  <c r="C13" i="1"/>
  <c r="B13" i="1"/>
  <c r="N10" i="1"/>
  <c r="E8" i="1"/>
  <c r="M7" i="1"/>
  <c r="L7" i="1"/>
  <c r="K7" i="1"/>
  <c r="J7" i="1"/>
  <c r="I7" i="1"/>
  <c r="H7" i="1"/>
  <c r="G7" i="1"/>
  <c r="F7" i="1"/>
  <c r="E7" i="1"/>
  <c r="D7" i="1"/>
  <c r="C7" i="1"/>
  <c r="B7" i="1"/>
  <c r="N4" i="1"/>
  <c r="E2" i="1"/>
  <c r="B39" i="1" l="1"/>
  <c r="D17" i="7" s="1"/>
  <c r="B39" i="2"/>
  <c r="D23" i="7" s="1"/>
  <c r="B38" i="2"/>
  <c r="D24" i="7" s="1"/>
  <c r="N19" i="1"/>
  <c r="N31" i="1"/>
  <c r="L15" i="2"/>
  <c r="L33" i="2"/>
  <c r="N40" i="1"/>
  <c r="D19" i="7" s="1"/>
  <c r="N7" i="1"/>
  <c r="L19" i="2"/>
  <c r="L24" i="2"/>
  <c r="L37" i="2"/>
  <c r="L6" i="3"/>
  <c r="L8" i="3" s="1"/>
  <c r="D30" i="7" s="1"/>
  <c r="N13" i="1"/>
  <c r="B38" i="1"/>
  <c r="D18" i="7" s="1"/>
  <c r="N25" i="1"/>
  <c r="N37" i="1"/>
  <c r="L10" i="2"/>
  <c r="L28" i="2"/>
  <c r="L6" i="2"/>
  <c r="N38" i="1" l="1"/>
  <c r="D20" i="7" s="1"/>
  <c r="D14" i="7" s="1"/>
  <c r="L38" i="2"/>
  <c r="D25" i="7" s="1"/>
</calcChain>
</file>

<file path=xl/sharedStrings.xml><?xml version="1.0" encoding="utf-8"?>
<sst xmlns="http://schemas.openxmlformats.org/spreadsheetml/2006/main" count="317" uniqueCount="69">
  <si>
    <t xml:space="preserve">BAC PRO </t>
  </si>
  <si>
    <t xml:space="preserve">Uniquement Bac Pro 3 ans </t>
  </si>
  <si>
    <t>plus le nom des divisions</t>
  </si>
  <si>
    <t>Total horaire par niveau</t>
  </si>
  <si>
    <t>SECONDE</t>
  </si>
  <si>
    <t>Spécialités de la production</t>
  </si>
  <si>
    <t>divisions</t>
  </si>
  <si>
    <t>Division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</si>
  <si>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</si>
  <si>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</si>
  <si>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</si>
  <si>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</si>
  <si>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</si>
  <si>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</si>
  <si>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</si>
  <si>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</si>
  <si>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</si>
  <si>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</si>
  <si>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</si>
  <si>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</si>
  <si>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Effectif</t>
  </si>
  <si>
    <t>Heures élève (dont APER)</t>
  </si>
  <si>
    <t>Heures DHG Niveau</t>
  </si>
  <si>
    <t>Spécialités des services</t>
  </si>
  <si>
    <t>PREMIERE</t>
  </si>
  <si>
    <t xml:space="preserve">Effectif </t>
  </si>
  <si>
    <t>TERMINALE</t>
  </si>
  <si>
    <t>Nombre de divisions</t>
  </si>
  <si>
    <t xml:space="preserve">DHG </t>
  </si>
  <si>
    <t>Nombre d'élèves</t>
  </si>
  <si>
    <t>Dont le volume complément horaire Professeur</t>
  </si>
  <si>
    <t>CAP</t>
  </si>
  <si>
    <t>Totaux</t>
  </si>
  <si>
    <t>TOUTES SPÉCIALITÉS sauf ci-dessous</t>
  </si>
  <si>
    <t>Première</t>
  </si>
  <si>
    <t>Horaire Professeur</t>
  </si>
  <si>
    <t>Terminale</t>
  </si>
  <si>
    <t>SPECIALITES DE L'AUTOMOBILE</t>
  </si>
  <si>
    <t>20 élèves maximum</t>
  </si>
  <si>
    <t>SPECIALITES DE LA CONDUITE</t>
  </si>
  <si>
    <t>10 élèves maxixum</t>
  </si>
  <si>
    <t>HOTELLERIE-RESTAURATION et ALIMENTATION</t>
  </si>
  <si>
    <t>DHG</t>
  </si>
  <si>
    <t>3DP</t>
  </si>
  <si>
    <t xml:space="preserve"> </t>
  </si>
  <si>
    <t>Total</t>
  </si>
  <si>
    <t xml:space="preserve">DHG /HSA/Structure de l'établissement </t>
  </si>
  <si>
    <t>DOTATION de votre établissement</t>
  </si>
  <si>
    <t>D.H.G</t>
  </si>
  <si>
    <t>H.S.A</t>
  </si>
  <si>
    <t>DHG attendue :</t>
  </si>
  <si>
    <t>Effectif Total :</t>
  </si>
  <si>
    <t>Nombre de divisions :</t>
  </si>
  <si>
    <t>Volume complémentaire :</t>
  </si>
  <si>
    <t>Horaire alloué :</t>
  </si>
  <si>
    <t>Effectif total :</t>
  </si>
  <si>
    <t>BILAN 3ème (retour feuille dhg_3e prépa)</t>
  </si>
  <si>
    <t>BILAN BAC PRO (retour feuille Bac Pro)</t>
  </si>
  <si>
    <t>BILAN CAP (retour feuille CAP)</t>
  </si>
  <si>
    <t>Horaire alloué (dont h complém.):</t>
  </si>
  <si>
    <t>Seules les cellules oranges sont à compléter</t>
  </si>
  <si>
    <t>3 prépa métier</t>
  </si>
  <si>
    <t>vie de classe annuelle</t>
  </si>
  <si>
    <t>total</t>
  </si>
  <si>
    <t>Heures complémentaires profs + co interv</t>
  </si>
  <si>
    <t xml:space="preserve">SECTIONS REGROUPÉES </t>
  </si>
  <si>
    <t>SECTIONS REGROUPÉES</t>
  </si>
  <si>
    <t>Grille 2025</t>
  </si>
  <si>
    <t>HEURES UNSS (3 PAR PROF)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</si>
</sst>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10"/>
      <name val="Calibri"/>
      <family val="2"/>
    </font>
    <font>
      <b/>
      <sz val="12"/>
      <name val="Calibri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b/>
      <sz val="11"/>
      <color indexed="62"/>
      <name val="Calibri"/>
      <family val="2"/>
    </font>
    <font>
      <b/>
      <sz val="10"/>
      <color indexed="62"/>
      <name val="Calibri"/>
      <family val="2"/>
    </font>
    <font>
      <sz val="11"/>
      <name val="Calibri"/>
      <family val="2"/>
    </font>
    <font>
      <b/>
      <sz val="20"/>
      <color indexed="8"/>
      <name val="Calibri"/>
      <family val="2"/>
    </font>
    <font>
      <sz val="12"/>
      <name val="Calibri"/>
      <family val="2"/>
    </font>
    <font>
      <i/>
      <sz val="10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0"/>
      <color indexed="17"/>
      <name val="Calibri"/>
      <family val="2"/>
    </font>
    <font>
      <b/>
      <u/>
      <sz val="9"/>
      <color theme="9" tint="-0.249977111117893"/>
      <name val="Arial"/>
      <family val="2"/>
    </font>
    <font>
      <b/>
      <u val="double"/>
      <sz val="9"/>
      <color theme="9" tint="-0.249977111117893"/>
      <name val="Arial"/>
      <family val="2"/>
    </font>
    <font>
      <sz val="9"/>
      <color theme="9" tint="-0.249977111117893"/>
      <name val="Arial"/>
      <family val="2"/>
    </font>
    <font>
      <b/>
      <sz val="9"/>
      <color theme="9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26"/>
      </patternFill>
    </fill>
    <fill>
      <patternFill patternType="solid">
        <fgColor rgb="FFFFFF0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17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/>
    <xf numFmtId="0" fontId="3" fillId="0" borderId="0" xfId="0" applyFont="1"/>
    <xf numFmtId="0" fontId="3" fillId="0" borderId="7" xfId="0" applyFont="1" applyBorder="1"/>
    <xf numFmtId="2" fontId="3" fillId="0" borderId="7" xfId="0" applyNumberFormat="1" applyFont="1" applyBorder="1"/>
    <xf numFmtId="0" fontId="3" fillId="0" borderId="10" xfId="0" applyFont="1" applyBorder="1"/>
    <xf numFmtId="2" fontId="3" fillId="0" borderId="11" xfId="0" applyNumberFormat="1" applyFont="1" applyBorder="1"/>
    <xf numFmtId="2" fontId="3" fillId="0" borderId="12" xfId="0" applyNumberFormat="1" applyFont="1" applyBorder="1"/>
    <xf numFmtId="2" fontId="3" fillId="0" borderId="13" xfId="0" applyNumberFormat="1" applyFont="1" applyBorder="1"/>
    <xf numFmtId="2" fontId="3" fillId="0" borderId="14" xfId="0" applyNumberFormat="1" applyFont="1" applyBorder="1"/>
    <xf numFmtId="2" fontId="3" fillId="0" borderId="15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6" xfId="0" applyFont="1" applyBorder="1"/>
    <xf numFmtId="0" fontId="3" fillId="0" borderId="16" xfId="0" applyFont="1" applyBorder="1"/>
    <xf numFmtId="0" fontId="3" fillId="0" borderId="17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/>
    <xf numFmtId="0" fontId="3" fillId="0" borderId="19" xfId="0" applyFont="1" applyBorder="1"/>
    <xf numFmtId="2" fontId="3" fillId="0" borderId="20" xfId="0" applyNumberFormat="1" applyFont="1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/>
    <xf numFmtId="0" fontId="3" fillId="0" borderId="5" xfId="0" applyFont="1" applyBorder="1"/>
    <xf numFmtId="2" fontId="3" fillId="0" borderId="8" xfId="0" applyNumberFormat="1" applyFont="1" applyBorder="1"/>
    <xf numFmtId="0" fontId="1" fillId="0" borderId="25" xfId="0" applyFont="1" applyBorder="1" applyAlignment="1">
      <alignment horizontal="center"/>
    </xf>
    <xf numFmtId="0" fontId="3" fillId="0" borderId="16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26" xfId="0" applyFont="1" applyBorder="1"/>
    <xf numFmtId="2" fontId="3" fillId="0" borderId="27" xfId="0" applyNumberFormat="1" applyFont="1" applyBorder="1"/>
    <xf numFmtId="2" fontId="3" fillId="0" borderId="28" xfId="0" applyNumberFormat="1" applyFont="1" applyBorder="1"/>
    <xf numFmtId="0" fontId="3" fillId="0" borderId="3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right" vertical="center"/>
    </xf>
    <xf numFmtId="2" fontId="3" fillId="0" borderId="35" xfId="0" applyNumberFormat="1" applyFont="1" applyFill="1" applyBorder="1" applyAlignment="1">
      <alignment horizontal="right" vertical="center" wrapText="1"/>
    </xf>
    <xf numFmtId="0" fontId="3" fillId="0" borderId="27" xfId="0" applyFont="1" applyBorder="1"/>
    <xf numFmtId="0" fontId="3" fillId="0" borderId="36" xfId="0" applyFont="1" applyBorder="1" applyAlignment="1">
      <alignment horizontal="right"/>
    </xf>
    <xf numFmtId="2" fontId="3" fillId="0" borderId="37" xfId="0" applyNumberFormat="1" applyFont="1" applyBorder="1"/>
    <xf numFmtId="0" fontId="1" fillId="0" borderId="38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/>
    <xf numFmtId="0" fontId="3" fillId="0" borderId="41" xfId="0" applyFont="1" applyBorder="1"/>
    <xf numFmtId="0" fontId="3" fillId="0" borderId="42" xfId="0" applyFont="1" applyBorder="1"/>
    <xf numFmtId="0" fontId="3" fillId="0" borderId="43" xfId="0" applyFont="1" applyBorder="1"/>
    <xf numFmtId="0" fontId="3" fillId="0" borderId="23" xfId="0" applyFont="1" applyBorder="1" applyAlignment="1">
      <alignment horizontal="center"/>
    </xf>
    <xf numFmtId="0" fontId="1" fillId="0" borderId="44" xfId="0" applyFont="1" applyBorder="1"/>
    <xf numFmtId="0" fontId="3" fillId="0" borderId="45" xfId="0" applyFont="1" applyBorder="1"/>
    <xf numFmtId="0" fontId="3" fillId="0" borderId="17" xfId="0" applyFont="1" applyBorder="1" applyAlignment="1">
      <alignment horizontal="left" vertical="center"/>
    </xf>
    <xf numFmtId="0" fontId="3" fillId="0" borderId="31" xfId="0" applyFont="1" applyBorder="1"/>
    <xf numFmtId="0" fontId="3" fillId="0" borderId="46" xfId="0" applyFont="1" applyBorder="1"/>
    <xf numFmtId="0" fontId="3" fillId="0" borderId="35" xfId="0" applyFont="1" applyBorder="1"/>
    <xf numFmtId="0" fontId="3" fillId="0" borderId="35" xfId="0" applyFont="1" applyBorder="1" applyAlignment="1">
      <alignment horizontal="center"/>
    </xf>
    <xf numFmtId="0" fontId="3" fillId="0" borderId="48" xfId="0" applyFont="1" applyBorder="1"/>
    <xf numFmtId="0" fontId="3" fillId="0" borderId="49" xfId="0" applyFont="1" applyBorder="1"/>
    <xf numFmtId="2" fontId="3" fillId="0" borderId="50" xfId="0" applyNumberFormat="1" applyFont="1" applyBorder="1"/>
    <xf numFmtId="0" fontId="3" fillId="0" borderId="51" xfId="0" applyFont="1" applyBorder="1"/>
    <xf numFmtId="0" fontId="3" fillId="0" borderId="52" xfId="0" applyFont="1" applyBorder="1"/>
    <xf numFmtId="0" fontId="3" fillId="0" borderId="53" xfId="0" applyFont="1" applyBorder="1"/>
    <xf numFmtId="0" fontId="3" fillId="0" borderId="54" xfId="0" applyFont="1" applyBorder="1"/>
    <xf numFmtId="0" fontId="3" fillId="0" borderId="55" xfId="0" applyFont="1" applyBorder="1" applyAlignment="1">
      <alignment horizontal="center"/>
    </xf>
    <xf numFmtId="0" fontId="3" fillId="0" borderId="56" xfId="0" applyFont="1" applyBorder="1"/>
    <xf numFmtId="0" fontId="3" fillId="0" borderId="57" xfId="0" applyFont="1" applyBorder="1"/>
    <xf numFmtId="0" fontId="3" fillId="0" borderId="58" xfId="0" applyFont="1" applyBorder="1"/>
    <xf numFmtId="0" fontId="3" fillId="0" borderId="59" xfId="0" applyFont="1" applyBorder="1"/>
    <xf numFmtId="2" fontId="3" fillId="0" borderId="60" xfId="0" applyNumberFormat="1" applyFont="1" applyBorder="1"/>
    <xf numFmtId="0" fontId="1" fillId="0" borderId="61" xfId="0" applyFont="1" applyBorder="1"/>
    <xf numFmtId="0" fontId="3" fillId="0" borderId="16" xfId="0" applyFont="1" applyBorder="1" applyAlignment="1">
      <alignment horizontal="left" vertical="center"/>
    </xf>
    <xf numFmtId="0" fontId="3" fillId="0" borderId="62" xfId="0" applyFont="1" applyBorder="1"/>
    <xf numFmtId="0" fontId="3" fillId="0" borderId="63" xfId="0" applyFont="1" applyBorder="1"/>
    <xf numFmtId="0" fontId="3" fillId="0" borderId="65" xfId="0" applyFont="1" applyBorder="1"/>
    <xf numFmtId="0" fontId="3" fillId="0" borderId="66" xfId="0" applyFont="1" applyBorder="1"/>
    <xf numFmtId="0" fontId="1" fillId="0" borderId="67" xfId="0" applyFont="1" applyBorder="1" applyAlignment="1">
      <alignment horizontal="center"/>
    </xf>
    <xf numFmtId="0" fontId="3" fillId="0" borderId="69" xfId="0" applyFont="1" applyBorder="1"/>
    <xf numFmtId="0" fontId="3" fillId="0" borderId="70" xfId="0" applyFont="1" applyBorder="1"/>
    <xf numFmtId="0" fontId="3" fillId="0" borderId="71" xfId="0" applyFont="1" applyBorder="1"/>
    <xf numFmtId="0" fontId="3" fillId="0" borderId="37" xfId="0" applyFont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10" fillId="2" borderId="74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/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13" fillId="0" borderId="0" xfId="0" applyFont="1" applyBorder="1"/>
    <xf numFmtId="164" fontId="12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/>
    <xf numFmtId="0" fontId="14" fillId="0" borderId="0" xfId="0" applyFont="1"/>
    <xf numFmtId="0" fontId="9" fillId="0" borderId="78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10" fillId="2" borderId="75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1" fontId="9" fillId="0" borderId="81" xfId="0" applyNumberFormat="1" applyFont="1" applyFill="1" applyBorder="1" applyAlignment="1">
      <alignment horizontal="left" vertical="center"/>
    </xf>
    <xf numFmtId="164" fontId="9" fillId="0" borderId="81" xfId="0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top"/>
    </xf>
    <xf numFmtId="164" fontId="9" fillId="0" borderId="83" xfId="0" applyNumberFormat="1" applyFont="1" applyFill="1" applyBorder="1" applyAlignment="1">
      <alignment horizontal="left" vertical="center"/>
    </xf>
    <xf numFmtId="0" fontId="9" fillId="0" borderId="85" xfId="0" applyFont="1" applyFill="1" applyBorder="1" applyAlignment="1">
      <alignment horizontal="left" vertical="center"/>
    </xf>
    <xf numFmtId="0" fontId="9" fillId="0" borderId="81" xfId="0" applyFont="1" applyFill="1" applyBorder="1" applyAlignment="1">
      <alignment horizontal="left" vertical="center"/>
    </xf>
    <xf numFmtId="0" fontId="9" fillId="0" borderId="83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18" fillId="0" borderId="0" xfId="0" applyFont="1" applyFill="1" applyBorder="1" applyAlignment="1">
      <alignment vertical="center"/>
    </xf>
    <xf numFmtId="0" fontId="9" fillId="0" borderId="91" xfId="0" applyFont="1" applyFill="1" applyBorder="1" applyAlignment="1">
      <alignment horizontal="left" vertical="center"/>
    </xf>
    <xf numFmtId="0" fontId="9" fillId="0" borderId="93" xfId="0" applyFont="1" applyFill="1" applyBorder="1" applyAlignment="1">
      <alignment horizontal="left" vertical="center"/>
    </xf>
    <xf numFmtId="2" fontId="9" fillId="0" borderId="54" xfId="0" applyNumberFormat="1" applyFont="1" applyFill="1" applyBorder="1" applyAlignment="1">
      <alignment horizontal="left" vertical="center"/>
    </xf>
    <xf numFmtId="2" fontId="9" fillId="0" borderId="83" xfId="0" applyNumberFormat="1" applyFont="1" applyFill="1" applyBorder="1" applyAlignment="1">
      <alignment horizontal="left" vertical="center"/>
    </xf>
    <xf numFmtId="0" fontId="3" fillId="4" borderId="29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2" fontId="3" fillId="4" borderId="31" xfId="0" applyNumberFormat="1" applyFont="1" applyFill="1" applyBorder="1" applyAlignment="1">
      <alignment horizontal="right" vertical="center" wrapText="1"/>
    </xf>
    <xf numFmtId="2" fontId="3" fillId="4" borderId="37" xfId="0" applyNumberFormat="1" applyFont="1" applyFill="1" applyBorder="1"/>
    <xf numFmtId="0" fontId="3" fillId="4" borderId="64" xfId="0" applyFont="1" applyFill="1" applyBorder="1" applyAlignment="1">
      <alignment horizontal="center"/>
    </xf>
    <xf numFmtId="0" fontId="3" fillId="4" borderId="52" xfId="0" applyFont="1" applyFill="1" applyBorder="1" applyAlignment="1">
      <alignment horizontal="center"/>
    </xf>
    <xf numFmtId="2" fontId="3" fillId="4" borderId="68" xfId="0" applyNumberFormat="1" applyFont="1" applyFill="1" applyBorder="1"/>
    <xf numFmtId="0" fontId="3" fillId="4" borderId="17" xfId="0" applyFont="1" applyFill="1" applyBorder="1" applyAlignment="1">
      <alignment horizontal="right" vertical="center" wrapText="1"/>
    </xf>
    <xf numFmtId="0" fontId="3" fillId="4" borderId="35" xfId="0" applyFont="1" applyFill="1" applyBorder="1" applyAlignment="1">
      <alignment horizontal="center"/>
    </xf>
    <xf numFmtId="2" fontId="3" fillId="4" borderId="50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3" fillId="5" borderId="47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47" xfId="0" applyFont="1" applyFill="1" applyBorder="1" applyAlignment="1">
      <alignment horizontal="center" vertical="center" wrapText="1"/>
    </xf>
    <xf numFmtId="0" fontId="22" fillId="0" borderId="0" xfId="0" applyFont="1"/>
    <xf numFmtId="0" fontId="1" fillId="0" borderId="0" xfId="0" applyFont="1"/>
    <xf numFmtId="0" fontId="3" fillId="6" borderId="86" xfId="0" applyFont="1" applyFill="1" applyBorder="1" applyAlignment="1">
      <alignment wrapText="1"/>
    </xf>
    <xf numFmtId="0" fontId="3" fillId="0" borderId="96" xfId="0" applyFont="1" applyBorder="1"/>
    <xf numFmtId="2" fontId="3" fillId="6" borderId="97" xfId="0" applyNumberFormat="1" applyFont="1" applyFill="1" applyBorder="1" applyAlignment="1">
      <alignment horizontal="center"/>
    </xf>
    <xf numFmtId="0" fontId="0" fillId="4" borderId="95" xfId="0" applyFill="1" applyBorder="1"/>
    <xf numFmtId="2" fontId="0" fillId="4" borderId="95" xfId="0" applyNumberFormat="1" applyFill="1" applyBorder="1" applyAlignment="1">
      <alignment horizontal="center"/>
    </xf>
    <xf numFmtId="0" fontId="3" fillId="0" borderId="6" xfId="0" applyFont="1" applyBorder="1" applyAlignment="1">
      <alignment wrapText="1"/>
    </xf>
    <xf numFmtId="0" fontId="21" fillId="0" borderId="66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left" vertical="center"/>
    </xf>
    <xf numFmtId="0" fontId="3" fillId="5" borderId="101" xfId="0" applyFont="1" applyFill="1" applyBorder="1" applyAlignment="1">
      <alignment horizontal="center"/>
    </xf>
    <xf numFmtId="0" fontId="3" fillId="5" borderId="102" xfId="0" applyFont="1" applyFill="1" applyBorder="1" applyAlignment="1">
      <alignment horizontal="center"/>
    </xf>
    <xf numFmtId="0" fontId="3" fillId="5" borderId="103" xfId="0" applyFont="1" applyFill="1" applyBorder="1" applyAlignment="1">
      <alignment horizontal="center"/>
    </xf>
    <xf numFmtId="0" fontId="3" fillId="5" borderId="104" xfId="0" applyFont="1" applyFill="1" applyBorder="1" applyAlignment="1">
      <alignment horizontal="center"/>
    </xf>
    <xf numFmtId="0" fontId="3" fillId="5" borderId="105" xfId="0" applyFont="1" applyFill="1" applyBorder="1" applyAlignment="1">
      <alignment horizontal="center"/>
    </xf>
    <xf numFmtId="0" fontId="3" fillId="0" borderId="105" xfId="0" applyFont="1" applyBorder="1"/>
    <xf numFmtId="2" fontId="3" fillId="0" borderId="106" xfId="0" applyNumberFormat="1" applyFont="1" applyBorder="1"/>
    <xf numFmtId="0" fontId="3" fillId="0" borderId="17" xfId="0" applyFont="1" applyBorder="1"/>
    <xf numFmtId="0" fontId="3" fillId="5" borderId="18" xfId="0" applyFont="1" applyFill="1" applyBorder="1" applyAlignment="1">
      <alignment horizontal="center"/>
    </xf>
    <xf numFmtId="0" fontId="3" fillId="0" borderId="15" xfId="0" applyFont="1" applyBorder="1"/>
    <xf numFmtId="0" fontId="1" fillId="0" borderId="107" xfId="0" applyFont="1" applyBorder="1" applyAlignment="1">
      <alignment horizontal="center" vertical="center" wrapText="1"/>
    </xf>
    <xf numFmtId="0" fontId="2" fillId="0" borderId="108" xfId="0" applyFont="1" applyBorder="1" applyAlignment="1">
      <alignment horizontal="left" vertical="center"/>
    </xf>
    <xf numFmtId="0" fontId="3" fillId="0" borderId="65" xfId="0" applyFont="1" applyBorder="1" applyAlignment="1">
      <alignment horizontal="center" vertical="center" wrapText="1"/>
    </xf>
    <xf numFmtId="0" fontId="19" fillId="0" borderId="66" xfId="0" applyFont="1" applyBorder="1" applyAlignment="1">
      <alignment horizontal="left" vertical="center"/>
    </xf>
    <xf numFmtId="0" fontId="20" fillId="0" borderId="66" xfId="0" applyFont="1" applyBorder="1" applyAlignment="1">
      <alignment horizontal="left" vertical="center"/>
    </xf>
    <xf numFmtId="0" fontId="1" fillId="0" borderId="101" xfId="0" applyFont="1" applyBorder="1" applyAlignment="1">
      <alignment horizontal="center" vertical="center" wrapText="1"/>
    </xf>
    <xf numFmtId="0" fontId="1" fillId="0" borderId="103" xfId="0" applyFont="1" applyBorder="1"/>
    <xf numFmtId="0" fontId="1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05" xfId="0" applyFont="1" applyBorder="1" applyAlignment="1">
      <alignment wrapText="1"/>
    </xf>
    <xf numFmtId="0" fontId="3" fillId="0" borderId="106" xfId="0" applyFont="1" applyBorder="1"/>
    <xf numFmtId="0" fontId="1" fillId="0" borderId="17" xfId="0" applyFont="1" applyBorder="1" applyAlignment="1">
      <alignment horizontal="left" vertical="center" wrapText="1"/>
    </xf>
    <xf numFmtId="0" fontId="1" fillId="0" borderId="101" xfId="0" applyFont="1" applyBorder="1" applyAlignment="1">
      <alignment horizontal="center"/>
    </xf>
    <xf numFmtId="0" fontId="3" fillId="0" borderId="109" xfId="0" applyFont="1" applyBorder="1"/>
    <xf numFmtId="0" fontId="3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10" xfId="0" applyFont="1" applyBorder="1"/>
    <xf numFmtId="2" fontId="3" fillId="0" borderId="111" xfId="0" applyNumberFormat="1" applyFont="1" applyBorder="1"/>
    <xf numFmtId="2" fontId="3" fillId="0" borderId="112" xfId="0" applyNumberFormat="1" applyFont="1" applyBorder="1"/>
    <xf numFmtId="2" fontId="3" fillId="7" borderId="7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0" fillId="0" borderId="0" xfId="0" applyBorder="1"/>
    <xf numFmtId="0" fontId="8" fillId="0" borderId="0" xfId="0" applyFont="1" applyFill="1" applyBorder="1"/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4" borderId="98" xfId="0" applyFont="1" applyFill="1" applyBorder="1" applyAlignment="1">
      <alignment horizontal="center" vertical="center" wrapText="1"/>
    </xf>
    <xf numFmtId="0" fontId="3" fillId="4" borderId="99" xfId="0" applyFont="1" applyFill="1" applyBorder="1" applyAlignment="1">
      <alignment horizontal="center" vertical="center" wrapText="1"/>
    </xf>
    <xf numFmtId="0" fontId="3" fillId="4" borderId="100" xfId="0" applyFont="1" applyFill="1" applyBorder="1" applyAlignment="1">
      <alignment horizontal="center" vertical="center" wrapText="1"/>
    </xf>
    <xf numFmtId="0" fontId="9" fillId="0" borderId="82" xfId="0" applyFont="1" applyFill="1" applyBorder="1" applyAlignment="1">
      <alignment horizontal="right" vertical="center"/>
    </xf>
    <xf numFmtId="0" fontId="9" fillId="0" borderId="90" xfId="0" applyFont="1" applyFill="1" applyBorder="1" applyAlignment="1">
      <alignment horizontal="right" vertical="center"/>
    </xf>
    <xf numFmtId="0" fontId="9" fillId="0" borderId="84" xfId="0" applyFont="1" applyFill="1" applyBorder="1" applyAlignment="1">
      <alignment horizontal="right" vertical="center"/>
    </xf>
    <xf numFmtId="0" fontId="9" fillId="0" borderId="92" xfId="0" applyFont="1" applyFill="1" applyBorder="1" applyAlignment="1">
      <alignment horizontal="right" vertical="center"/>
    </xf>
    <xf numFmtId="0" fontId="9" fillId="0" borderId="80" xfId="0" applyFont="1" applyFill="1" applyBorder="1" applyAlignment="1">
      <alignment horizontal="right" vertical="center"/>
    </xf>
    <xf numFmtId="0" fontId="9" fillId="4" borderId="113" xfId="0" applyFont="1" applyFill="1" applyBorder="1" applyAlignment="1">
      <alignment horizontal="center"/>
    </xf>
    <xf numFmtId="0" fontId="9" fillId="5" borderId="114" xfId="0" applyFont="1" applyFill="1" applyBorder="1" applyAlignment="1">
      <alignment horizontal="center" vertical="center"/>
    </xf>
    <xf numFmtId="0" fontId="9" fillId="5" borderId="115" xfId="0" applyFont="1" applyFill="1" applyBorder="1" applyAlignment="1">
      <alignment horizontal="center" vertical="center"/>
    </xf>
    <xf numFmtId="0" fontId="9" fillId="5" borderId="116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right" vertical="center"/>
    </xf>
    <xf numFmtId="0" fontId="9" fillId="0" borderId="53" xfId="0" applyFont="1" applyFill="1" applyBorder="1" applyAlignment="1">
      <alignment horizontal="right" vertical="center"/>
    </xf>
    <xf numFmtId="0" fontId="9" fillId="3" borderId="77" xfId="0" applyFont="1" applyFill="1" applyBorder="1" applyAlignment="1">
      <alignment horizontal="center" vertical="center"/>
    </xf>
    <xf numFmtId="0" fontId="9" fillId="3" borderId="87" xfId="0" applyFont="1" applyFill="1" applyBorder="1" applyAlignment="1">
      <alignment horizontal="center" vertical="center"/>
    </xf>
    <xf numFmtId="0" fontId="9" fillId="3" borderId="88" xfId="0" applyFont="1" applyFill="1" applyBorder="1" applyAlignment="1">
      <alignment horizontal="center" vertical="center"/>
    </xf>
    <xf numFmtId="0" fontId="9" fillId="3" borderId="89" xfId="0" applyFont="1" applyFill="1" applyBorder="1" applyAlignment="1">
      <alignment horizontal="center" vertical="center"/>
    </xf>
    <xf numFmtId="0" fontId="7" fillId="3" borderId="77" xfId="0" applyFont="1" applyFill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7" fillId="0" borderId="72" xfId="0" applyFont="1" applyFill="1" applyBorder="1" applyAlignment="1">
      <alignment horizontal="right" vertical="center"/>
    </xf>
    <xf numFmtId="164" fontId="7" fillId="0" borderId="73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19050</xdr:colOff>
      <xdr:row>0</xdr:row>
      <xdr:rowOff>19050</xdr:rowOff>
    </xdr:from>
    <xdr:to>
      <xdr:col>17</xdr:col>
      <xdr:colOff>38100</xdr:colOff>
      <xdr:row>5</xdr:row>
      <xdr:rowOff>158461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BAF6A44C-5617-4ACB-8A5E-051B58912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625" y="19050"/>
          <a:ext cx="628650" cy="1368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68580</xdr:colOff>
      <xdr:row>0</xdr:row>
      <xdr:rowOff>0</xdr:rowOff>
    </xdr:from>
    <xdr:to>
      <xdr:col>13</xdr:col>
      <xdr:colOff>706803</xdr:colOff>
      <xdr:row>6</xdr:row>
      <xdr:rowOff>7620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A24B2253-931B-4048-8631-73D3E0872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37520" y="0"/>
          <a:ext cx="638223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642478</xdr:colOff>
      <xdr:row>6</xdr:row>
      <xdr:rowOff>15240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60D9369F-9D7B-4FFF-8EE5-49C71053E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0360" y="0"/>
          <a:ext cx="642478" cy="11506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196215</xdr:rowOff>
    </xdr:from>
    <xdr:to>
      <xdr:col>7</xdr:col>
      <xdr:colOff>882015</xdr:colOff>
      <xdr:row>2</xdr:row>
      <xdr:rowOff>131445</xdr:rowOff>
    </xdr:to>
    <xdr:sp macro="" textlink="" fLocksText="0">
      <xdr:nvSpPr>
        <xdr:cNvPr id="7" name="Rectangle 2">
          <a:extLst>
            <a:ext uri="{FF2B5EF4-FFF2-40B4-BE49-F238E27FC236}">
              <a16:creationId xmlns:a16="http://schemas.microsoft.com/office/drawing/2014/main" xmlns="" id="{903FF58A-53B3-4D9B-A966-A6BEA1DD48AD}"/>
            </a:ext>
          </a:extLst>
        </xdr:cNvPr>
        <xdr:cNvSpPr>
          <a:spLocks noChangeArrowheads="1"/>
        </xdr:cNvSpPr>
      </xdr:nvSpPr>
      <xdr:spPr bwMode="auto">
        <a:xfrm>
          <a:off x="419100" y="196215"/>
          <a:ext cx="6396990" cy="601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fr-FR" sz="3600" b="1" i="0" u="none" strike="noStrike" baseline="0">
              <a:solidFill>
                <a:srgbClr val="FF0000"/>
              </a:solidFill>
              <a:latin typeface="Calibri"/>
              <a:cs typeface="Calibri"/>
            </a:rPr>
            <a:t>La DHG sur le lycée professionnel</a:t>
          </a:r>
        </a:p>
      </xdr:txBody>
    </xdr:sp>
    <xdr:clientData/>
  </xdr:twoCellAnchor>
  <xdr:twoCellAnchor editAs="oneCell">
    <xdr:from>
      <xdr:col>4</xdr:col>
      <xdr:colOff>1057276</xdr:colOff>
      <xdr:row>11</xdr:row>
      <xdr:rowOff>72390</xdr:rowOff>
    </xdr:from>
    <xdr:to>
      <xdr:col>6</xdr:col>
      <xdr:colOff>39278</xdr:colOff>
      <xdr:row>17</xdr:row>
      <xdr:rowOff>156210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39CB2D37-F5F8-4868-9CDE-BCC19683B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7276" y="2539365"/>
          <a:ext cx="658402" cy="1264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workbookViewId="0">
      <selection activeCell="B10" sqref="B10"/>
    </sheetView>
  </sheetViews>
  <sheetFormatPr baseColWidth="10" defaultColWidth="9.140625" defaultRowHeight="15" x14ac:dyDescent="0.25"/>
  <cols>
    <col min="1" max="1" width="23.28515625" bestFit="1" customWidth="1"/>
  </cols>
  <sheetData>
    <row r="1" spans="1:15" ht="35.25" thickTop="1" thickBot="1" x14ac:dyDescent="0.3">
      <c r="A1" s="165" t="s">
        <v>0</v>
      </c>
      <c r="B1" s="166" t="s">
        <v>1</v>
      </c>
      <c r="C1" s="167"/>
      <c r="D1" s="153"/>
      <c r="E1" s="168" t="s">
        <v>60</v>
      </c>
      <c r="F1" s="169"/>
      <c r="G1" s="152"/>
      <c r="H1" s="152"/>
      <c r="I1" s="153"/>
      <c r="J1" s="153"/>
      <c r="K1" s="154" t="s">
        <v>2</v>
      </c>
      <c r="L1" s="153"/>
      <c r="M1" s="153"/>
      <c r="N1" s="2" t="s">
        <v>3</v>
      </c>
      <c r="O1" s="3"/>
    </row>
    <row r="2" spans="1:15" ht="16.5" thickTop="1" thickBot="1" x14ac:dyDescent="0.3">
      <c r="A2" s="170" t="s">
        <v>4</v>
      </c>
      <c r="B2" s="171" t="s">
        <v>5</v>
      </c>
      <c r="C2" s="172"/>
      <c r="D2" s="173"/>
      <c r="E2" s="33">
        <f>IF(B4=0,0,1)+IF(C4=0,0,1)+IF(D4=0,0,1)+IF(E4=0,0,1)+IF(F4=0,0,1)+IF(G4=0,0,1)+IF(H4=0,0,1)+IF(I4=0,0,1)+IF(J4=0,0,1)+IF(K4=0,0,1)+IF(L4=0,0,1)+IF(M4=0,0,1)</f>
        <v>0</v>
      </c>
      <c r="F2" s="34" t="s">
        <v>6</v>
      </c>
      <c r="G2" s="174"/>
      <c r="H2" s="195" t="s">
        <v>65</v>
      </c>
      <c r="I2" s="196"/>
      <c r="J2" s="196"/>
      <c r="K2" s="196"/>
      <c r="L2" s="196"/>
      <c r="M2" s="197"/>
      <c r="N2" s="181"/>
      <c r="O2" s="9"/>
    </row>
    <row r="3" spans="1:15" x14ac:dyDescent="0.25">
      <c r="A3" s="160" t="s">
        <v>7</v>
      </c>
      <c r="B3" s="137" t="s">
        <v>8</v>
      </c>
      <c r="C3" s="137" t="s">
        <v>9</v>
      </c>
      <c r="D3" s="137" t="s">
        <v>10</v>
      </c>
      <c r="E3" s="137" t="s">
        <v>11</v>
      </c>
      <c r="F3" s="137" t="s">
        <v>12</v>
      </c>
      <c r="G3" s="139" t="s">
        <v>13</v>
      </c>
      <c r="H3" s="155" t="s">
        <v>14</v>
      </c>
      <c r="I3" s="156" t="s">
        <v>15</v>
      </c>
      <c r="J3" s="156" t="s">
        <v>16</v>
      </c>
      <c r="K3" s="157" t="s">
        <v>17</v>
      </c>
      <c r="L3" s="156" t="s">
        <v>18</v>
      </c>
      <c r="M3" s="158" t="s">
        <v>19</v>
      </c>
      <c r="N3" s="164"/>
      <c r="O3" s="144" t="s">
        <v>67</v>
      </c>
    </row>
    <row r="4" spans="1:15" x14ac:dyDescent="0.25">
      <c r="A4" s="160" t="s">
        <v>20</v>
      </c>
      <c r="B4" s="137"/>
      <c r="C4" s="137">
        <v>0</v>
      </c>
      <c r="D4" s="137">
        <v>0</v>
      </c>
      <c r="E4" s="137">
        <v>0</v>
      </c>
      <c r="F4" s="137">
        <v>0</v>
      </c>
      <c r="G4" s="139">
        <v>0</v>
      </c>
      <c r="H4" s="159">
        <v>0</v>
      </c>
      <c r="I4" s="137">
        <v>0</v>
      </c>
      <c r="J4" s="137">
        <v>0</v>
      </c>
      <c r="K4" s="138">
        <v>0</v>
      </c>
      <c r="L4" s="137">
        <v>0</v>
      </c>
      <c r="M4" s="139">
        <v>0</v>
      </c>
      <c r="N4" s="180">
        <f>SUM(B4:M4)</f>
        <v>0</v>
      </c>
      <c r="O4" s="144"/>
    </row>
    <row r="5" spans="1:15" x14ac:dyDescent="0.25">
      <c r="A5" s="160" t="s">
        <v>21</v>
      </c>
      <c r="B5" s="12">
        <v>29</v>
      </c>
      <c r="C5" s="12">
        <v>29</v>
      </c>
      <c r="D5" s="12">
        <v>29</v>
      </c>
      <c r="E5" s="12">
        <v>29</v>
      </c>
      <c r="F5" s="12">
        <v>29</v>
      </c>
      <c r="G5" s="12">
        <v>29</v>
      </c>
      <c r="H5" s="160">
        <v>29</v>
      </c>
      <c r="I5" s="160">
        <v>29</v>
      </c>
      <c r="J5" s="160">
        <v>29</v>
      </c>
      <c r="K5" s="160">
        <v>29</v>
      </c>
      <c r="L5" s="160">
        <v>29</v>
      </c>
      <c r="M5" s="160">
        <v>29</v>
      </c>
      <c r="N5" s="164"/>
      <c r="O5" s="144"/>
    </row>
    <row r="6" spans="1:15" ht="28.9" customHeight="1" x14ac:dyDescent="0.25">
      <c r="A6" s="175" t="s">
        <v>64</v>
      </c>
      <c r="B6" s="185">
        <f>IF(B4=0,0,IF(B4&gt;15,(B4/20*16),0))</f>
        <v>0</v>
      </c>
      <c r="C6" s="185">
        <f t="shared" ref="C6:G6" si="0">IF(C4=0,0,IF(C4&gt;15,(C4/20*16),0))</f>
        <v>0</v>
      </c>
      <c r="D6" s="185">
        <f t="shared" si="0"/>
        <v>0</v>
      </c>
      <c r="E6" s="185">
        <f t="shared" si="0"/>
        <v>0</v>
      </c>
      <c r="F6" s="185">
        <f t="shared" si="0"/>
        <v>0</v>
      </c>
      <c r="G6" s="185">
        <f t="shared" si="0"/>
        <v>0</v>
      </c>
      <c r="H6" s="185">
        <f>IF(H4=0,0,IF(H4&gt;15,(H4/20*16),(H4/20*8)))</f>
        <v>0</v>
      </c>
      <c r="I6" s="185">
        <f t="shared" ref="I6:M6" si="1">IF(I4=0,0,IF(I4&gt;15,(I4/20*16),(I4/20*8)))</f>
        <v>0</v>
      </c>
      <c r="J6" s="185">
        <f t="shared" si="1"/>
        <v>0</v>
      </c>
      <c r="K6" s="185">
        <f t="shared" si="1"/>
        <v>0</v>
      </c>
      <c r="L6" s="185">
        <f t="shared" si="1"/>
        <v>0</v>
      </c>
      <c r="M6" s="185">
        <f t="shared" si="1"/>
        <v>0</v>
      </c>
      <c r="N6" s="164"/>
      <c r="O6" s="144"/>
    </row>
    <row r="7" spans="1:15" ht="15.75" thickBot="1" x14ac:dyDescent="0.3">
      <c r="A7" s="176" t="s">
        <v>22</v>
      </c>
      <c r="B7" s="15">
        <f t="shared" ref="B7:M7" si="2">IF(B4=0,0,SUM(B5:B6))</f>
        <v>0</v>
      </c>
      <c r="C7" s="15">
        <f t="shared" si="2"/>
        <v>0</v>
      </c>
      <c r="D7" s="15">
        <f t="shared" si="2"/>
        <v>0</v>
      </c>
      <c r="E7" s="15">
        <f t="shared" si="2"/>
        <v>0</v>
      </c>
      <c r="F7" s="15">
        <f t="shared" si="2"/>
        <v>0</v>
      </c>
      <c r="G7" s="18">
        <f t="shared" si="2"/>
        <v>0</v>
      </c>
      <c r="H7" s="161">
        <f>IF(H4=0,0,SUM(H5:H6))</f>
        <v>0</v>
      </c>
      <c r="I7" s="15">
        <f t="shared" si="2"/>
        <v>0</v>
      </c>
      <c r="J7" s="15">
        <f t="shared" si="2"/>
        <v>0</v>
      </c>
      <c r="K7" s="17">
        <f t="shared" si="2"/>
        <v>0</v>
      </c>
      <c r="L7" s="17">
        <f t="shared" si="2"/>
        <v>0</v>
      </c>
      <c r="M7" s="18">
        <f t="shared" si="2"/>
        <v>0</v>
      </c>
      <c r="N7" s="19">
        <f>SUM(B7:M7)</f>
        <v>0</v>
      </c>
      <c r="O7" s="144"/>
    </row>
    <row r="8" spans="1:15" ht="15" customHeight="1" thickBot="1" x14ac:dyDescent="0.3">
      <c r="A8" s="178" t="s">
        <v>4</v>
      </c>
      <c r="B8" s="171" t="s">
        <v>23</v>
      </c>
      <c r="C8" s="21"/>
      <c r="D8" s="22"/>
      <c r="E8" s="33">
        <f>IF(B10=0,0,1)+IF(C10=0,0,1)+IF(D10=0,0,1)+IF(E10=0,0,1)+IF(F10=0,0,1)+IF(G10=0,0,1)+IF(H10=0,0,1)+IF(I10=0,0,1)+IF(J10=0,0,1)+IF(K10=0,0,1)+IF(L10=0,0,1)+IF(M10=0,0,1)</f>
        <v>0</v>
      </c>
      <c r="F8" s="34" t="s">
        <v>6</v>
      </c>
      <c r="G8" s="22"/>
      <c r="H8" s="195" t="s">
        <v>66</v>
      </c>
      <c r="I8" s="196"/>
      <c r="J8" s="196"/>
      <c r="K8" s="196"/>
      <c r="L8" s="196"/>
      <c r="M8" s="197"/>
      <c r="N8" s="179"/>
      <c r="O8" s="144"/>
    </row>
    <row r="9" spans="1:15" x14ac:dyDescent="0.25">
      <c r="A9" s="160" t="s">
        <v>7</v>
      </c>
      <c r="B9" s="137" t="s">
        <v>8</v>
      </c>
      <c r="C9" s="137" t="s">
        <v>9</v>
      </c>
      <c r="D9" s="137" t="s">
        <v>10</v>
      </c>
      <c r="E9" s="137" t="s">
        <v>11</v>
      </c>
      <c r="F9" s="137" t="s">
        <v>12</v>
      </c>
      <c r="G9" s="138" t="s">
        <v>13</v>
      </c>
      <c r="H9" s="155" t="s">
        <v>14</v>
      </c>
      <c r="I9" s="156" t="s">
        <v>15</v>
      </c>
      <c r="J9" s="156" t="s">
        <v>16</v>
      </c>
      <c r="K9" s="157" t="s">
        <v>17</v>
      </c>
      <c r="L9" s="156" t="s">
        <v>18</v>
      </c>
      <c r="M9" s="158" t="s">
        <v>19</v>
      </c>
      <c r="N9" s="164"/>
      <c r="O9" s="144" t="s">
        <v>67</v>
      </c>
    </row>
    <row r="10" spans="1:15" x14ac:dyDescent="0.25">
      <c r="A10" s="160" t="s">
        <v>20</v>
      </c>
      <c r="B10" s="137"/>
      <c r="C10" s="137">
        <v>0</v>
      </c>
      <c r="D10" s="137">
        <v>0</v>
      </c>
      <c r="E10" s="137">
        <v>0</v>
      </c>
      <c r="F10" s="137">
        <v>0</v>
      </c>
      <c r="G10" s="138">
        <v>0</v>
      </c>
      <c r="H10" s="159">
        <v>0</v>
      </c>
      <c r="I10" s="137">
        <v>0</v>
      </c>
      <c r="J10" s="137">
        <v>0</v>
      </c>
      <c r="K10" s="138">
        <v>0</v>
      </c>
      <c r="L10" s="137">
        <v>0</v>
      </c>
      <c r="M10" s="139">
        <v>0</v>
      </c>
      <c r="N10" s="180">
        <f>SUM(B10:M10)</f>
        <v>0</v>
      </c>
      <c r="O10" s="144"/>
    </row>
    <row r="11" spans="1:15" x14ac:dyDescent="0.25">
      <c r="A11" s="160" t="s">
        <v>21</v>
      </c>
      <c r="B11" s="12">
        <v>29</v>
      </c>
      <c r="C11" s="12">
        <v>29</v>
      </c>
      <c r="D11" s="12">
        <v>29</v>
      </c>
      <c r="E11" s="12">
        <v>29</v>
      </c>
      <c r="F11" s="12">
        <v>29</v>
      </c>
      <c r="G11" s="12">
        <v>29</v>
      </c>
      <c r="H11" s="160">
        <v>29</v>
      </c>
      <c r="I11" s="160">
        <v>29</v>
      </c>
      <c r="J11" s="160">
        <v>29</v>
      </c>
      <c r="K11" s="160">
        <v>29</v>
      </c>
      <c r="L11" s="160">
        <v>29</v>
      </c>
      <c r="M11" s="160">
        <v>29</v>
      </c>
      <c r="N11" s="164"/>
      <c r="O11" s="144"/>
    </row>
    <row r="12" spans="1:15" ht="27" customHeight="1" x14ac:dyDescent="0.25">
      <c r="A12" s="175" t="s">
        <v>64</v>
      </c>
      <c r="B12" s="185">
        <f>IF(B10=0,0,IF(B10&gt;18,(B10/24*16),0))</f>
        <v>0</v>
      </c>
      <c r="C12" s="185">
        <f t="shared" ref="C12:G12" si="3">IF(C10=0,0,IF(C10&gt;18,(C10/24*16),0))</f>
        <v>0</v>
      </c>
      <c r="D12" s="185">
        <f t="shared" si="3"/>
        <v>0</v>
      </c>
      <c r="E12" s="185">
        <f t="shared" si="3"/>
        <v>0</v>
      </c>
      <c r="F12" s="185">
        <f t="shared" si="3"/>
        <v>0</v>
      </c>
      <c r="G12" s="185">
        <f t="shared" si="3"/>
        <v>0</v>
      </c>
      <c r="H12" s="185">
        <f>IF(H10=0,0,IF(H10&gt;18,(H10/24*16),(H10/24*8)))</f>
        <v>0</v>
      </c>
      <c r="I12" s="185">
        <f t="shared" ref="I12:M12" si="4">IF(I10=0,0,IF(I10&gt;18,(I10/24*16),(I10/24*8)))</f>
        <v>0</v>
      </c>
      <c r="J12" s="185">
        <f t="shared" si="4"/>
        <v>0</v>
      </c>
      <c r="K12" s="185">
        <f t="shared" si="4"/>
        <v>0</v>
      </c>
      <c r="L12" s="185">
        <f t="shared" si="4"/>
        <v>0</v>
      </c>
      <c r="M12" s="185">
        <f t="shared" si="4"/>
        <v>0</v>
      </c>
      <c r="N12" s="164"/>
      <c r="O12" s="144"/>
    </row>
    <row r="13" spans="1:15" ht="15.75" thickBot="1" x14ac:dyDescent="0.3">
      <c r="A13" s="176" t="s">
        <v>22</v>
      </c>
      <c r="B13" s="15">
        <f t="shared" ref="B13:M13" si="5">IF(B10=0,0,SUM(B11:B12))</f>
        <v>0</v>
      </c>
      <c r="C13" s="15">
        <f t="shared" si="5"/>
        <v>0</v>
      </c>
      <c r="D13" s="15">
        <f t="shared" si="5"/>
        <v>0</v>
      </c>
      <c r="E13" s="15">
        <f t="shared" si="5"/>
        <v>0</v>
      </c>
      <c r="F13" s="15">
        <f t="shared" si="5"/>
        <v>0</v>
      </c>
      <c r="G13" s="17">
        <f t="shared" si="5"/>
        <v>0</v>
      </c>
      <c r="H13" s="161">
        <f t="shared" si="5"/>
        <v>0</v>
      </c>
      <c r="I13" s="15">
        <f t="shared" si="5"/>
        <v>0</v>
      </c>
      <c r="J13" s="15">
        <f t="shared" si="5"/>
        <v>0</v>
      </c>
      <c r="K13" s="17">
        <f t="shared" si="5"/>
        <v>0</v>
      </c>
      <c r="L13" s="17">
        <f t="shared" si="5"/>
        <v>0</v>
      </c>
      <c r="M13" s="18">
        <f t="shared" si="5"/>
        <v>0</v>
      </c>
      <c r="N13" s="19">
        <f>SUM(B13:M13)</f>
        <v>0</v>
      </c>
      <c r="O13" s="144"/>
    </row>
    <row r="14" spans="1:15" ht="15.6" customHeight="1" thickTop="1" thickBot="1" x14ac:dyDescent="0.3">
      <c r="A14" s="4" t="s">
        <v>24</v>
      </c>
      <c r="B14" s="5" t="s">
        <v>5</v>
      </c>
      <c r="C14" s="177"/>
      <c r="D14" s="162"/>
      <c r="E14" s="23">
        <f>IF(B16=0,0,1)+IF(C16=0,0,1)+IF(D16=0,0,1)+IF(E16=0,0,1)+IF(F16=0,0,1)+IF(G16=0,0,1)+IF(H16=0,0,1)+IF(I16=0,0,1)+IF(J16=0,0,1)+IF(K16=0,0,1)+IF(L16=0,0,1)+IF(M16=0,0,1)</f>
        <v>0</v>
      </c>
      <c r="F14" s="24" t="s">
        <v>6</v>
      </c>
      <c r="G14" s="162"/>
      <c r="H14" s="195" t="s">
        <v>65</v>
      </c>
      <c r="I14" s="196"/>
      <c r="J14" s="196"/>
      <c r="K14" s="196"/>
      <c r="L14" s="196"/>
      <c r="M14" s="197"/>
      <c r="N14" s="182"/>
      <c r="O14" s="144"/>
    </row>
    <row r="15" spans="1:15" x14ac:dyDescent="0.25">
      <c r="A15" s="10" t="s">
        <v>7</v>
      </c>
      <c r="B15" s="137" t="s">
        <v>8</v>
      </c>
      <c r="C15" s="137" t="s">
        <v>9</v>
      </c>
      <c r="D15" s="137" t="s">
        <v>10</v>
      </c>
      <c r="E15" s="137" t="s">
        <v>11</v>
      </c>
      <c r="F15" s="137" t="s">
        <v>12</v>
      </c>
      <c r="G15" s="138" t="s">
        <v>13</v>
      </c>
      <c r="H15" s="155" t="s">
        <v>14</v>
      </c>
      <c r="I15" s="156" t="s">
        <v>15</v>
      </c>
      <c r="J15" s="156" t="s">
        <v>16</v>
      </c>
      <c r="K15" s="157" t="s">
        <v>17</v>
      </c>
      <c r="L15" s="156" t="s">
        <v>18</v>
      </c>
      <c r="M15" s="158" t="s">
        <v>19</v>
      </c>
      <c r="N15" s="164"/>
      <c r="O15" s="144" t="s">
        <v>67</v>
      </c>
    </row>
    <row r="16" spans="1:15" x14ac:dyDescent="0.25">
      <c r="A16" s="10" t="s">
        <v>20</v>
      </c>
      <c r="B16" s="137">
        <v>0</v>
      </c>
      <c r="C16" s="137">
        <v>0</v>
      </c>
      <c r="D16" s="137">
        <v>0</v>
      </c>
      <c r="E16" s="137">
        <v>0</v>
      </c>
      <c r="F16" s="137">
        <v>0</v>
      </c>
      <c r="G16" s="138">
        <v>0</v>
      </c>
      <c r="H16" s="159">
        <v>0</v>
      </c>
      <c r="I16" s="137">
        <v>0</v>
      </c>
      <c r="J16" s="137">
        <v>0</v>
      </c>
      <c r="K16" s="138">
        <v>0</v>
      </c>
      <c r="L16" s="138">
        <v>0</v>
      </c>
      <c r="M16" s="139">
        <v>0</v>
      </c>
      <c r="N16" s="180">
        <f>SUM(B16:M16)</f>
        <v>0</v>
      </c>
      <c r="O16" s="144"/>
    </row>
    <row r="17" spans="1:15" x14ac:dyDescent="0.25">
      <c r="A17" s="10" t="s">
        <v>21</v>
      </c>
      <c r="B17" s="12">
        <v>28.5</v>
      </c>
      <c r="C17" s="12">
        <v>28.5</v>
      </c>
      <c r="D17" s="12">
        <v>28.5</v>
      </c>
      <c r="E17" s="12">
        <v>28.5</v>
      </c>
      <c r="F17" s="12">
        <v>28.5</v>
      </c>
      <c r="G17" s="12">
        <v>28.5</v>
      </c>
      <c r="H17" s="160">
        <v>28.5</v>
      </c>
      <c r="I17" s="160">
        <v>28.5</v>
      </c>
      <c r="J17" s="160">
        <v>28.5</v>
      </c>
      <c r="K17" s="160">
        <v>28.5</v>
      </c>
      <c r="L17" s="160">
        <v>28.5</v>
      </c>
      <c r="M17" s="160">
        <v>28.5</v>
      </c>
      <c r="N17" s="164"/>
      <c r="O17" s="144"/>
    </row>
    <row r="18" spans="1:15" ht="29.45" customHeight="1" x14ac:dyDescent="0.25">
      <c r="A18" s="151" t="s">
        <v>64</v>
      </c>
      <c r="B18" s="185">
        <f>IF(B16=0,0,IF(B16&gt;15,(B16/20*16),0))</f>
        <v>0</v>
      </c>
      <c r="C18" s="185">
        <f t="shared" ref="C18:G18" si="6">IF(C16=0,0,IF(C16&gt;15,(C16/20*16),0))</f>
        <v>0</v>
      </c>
      <c r="D18" s="185">
        <f t="shared" si="6"/>
        <v>0</v>
      </c>
      <c r="E18" s="185">
        <f t="shared" si="6"/>
        <v>0</v>
      </c>
      <c r="F18" s="185">
        <f t="shared" si="6"/>
        <v>0</v>
      </c>
      <c r="G18" s="185">
        <f t="shared" si="6"/>
        <v>0</v>
      </c>
      <c r="H18" s="185">
        <f>IF(H16=0,0,IF(H16&gt;15,(H16/20*16),(H16/20*8)))</f>
        <v>0</v>
      </c>
      <c r="I18" s="185">
        <f t="shared" ref="I18:M18" si="7">IF(I16=0,0,IF(I16&gt;15,(I16/20*16),(I16/20*8)))</f>
        <v>0</v>
      </c>
      <c r="J18" s="185">
        <f t="shared" si="7"/>
        <v>0</v>
      </c>
      <c r="K18" s="185">
        <f t="shared" si="7"/>
        <v>0</v>
      </c>
      <c r="L18" s="185">
        <f t="shared" si="7"/>
        <v>0</v>
      </c>
      <c r="M18" s="185">
        <f t="shared" si="7"/>
        <v>0</v>
      </c>
      <c r="N18" s="164"/>
      <c r="O18" s="144"/>
    </row>
    <row r="19" spans="1:15" ht="15.75" thickBot="1" x14ac:dyDescent="0.3">
      <c r="A19" s="14" t="s">
        <v>22</v>
      </c>
      <c r="B19" s="15">
        <f t="shared" ref="B19:M19" si="8">IF(B16=0,0,SUM(B17:B18))</f>
        <v>0</v>
      </c>
      <c r="C19" s="16">
        <f t="shared" si="8"/>
        <v>0</v>
      </c>
      <c r="D19" s="16">
        <f t="shared" si="8"/>
        <v>0</v>
      </c>
      <c r="E19" s="15">
        <f t="shared" si="8"/>
        <v>0</v>
      </c>
      <c r="F19" s="15">
        <f t="shared" si="8"/>
        <v>0</v>
      </c>
      <c r="G19" s="17">
        <f t="shared" si="8"/>
        <v>0</v>
      </c>
      <c r="H19" s="161">
        <f t="shared" si="8"/>
        <v>0</v>
      </c>
      <c r="I19" s="15">
        <f t="shared" si="8"/>
        <v>0</v>
      </c>
      <c r="J19" s="15">
        <f t="shared" si="8"/>
        <v>0</v>
      </c>
      <c r="K19" s="17">
        <f t="shared" si="8"/>
        <v>0</v>
      </c>
      <c r="L19" s="17">
        <f t="shared" si="8"/>
        <v>0</v>
      </c>
      <c r="M19" s="18">
        <f t="shared" si="8"/>
        <v>0</v>
      </c>
      <c r="N19" s="183">
        <f>SUM(B19:M19)</f>
        <v>0</v>
      </c>
      <c r="O19" s="144"/>
    </row>
    <row r="20" spans="1:15" ht="15" customHeight="1" thickBot="1" x14ac:dyDescent="0.3">
      <c r="A20" s="20" t="s">
        <v>24</v>
      </c>
      <c r="B20" s="5" t="s">
        <v>23</v>
      </c>
      <c r="C20" s="21"/>
      <c r="D20" s="22"/>
      <c r="E20" s="23">
        <f>IF(B22=0,0,1)+IF(C22=0,0,1)+IF(D22=0,0,1)+IF(E22=0,0,1)+IF(F22=0,0,1)+IF(G22=0,0,1)+IF(H22=0,0,1)+IF(I22=0,0,1)+IF(J22=0,0,1)+IF(K22=0,0,1)+IF(L22=0,0,1)+IF(M22=0,0,1)</f>
        <v>0</v>
      </c>
      <c r="F20" s="24" t="s">
        <v>6</v>
      </c>
      <c r="G20" s="22"/>
      <c r="H20" s="195" t="s">
        <v>65</v>
      </c>
      <c r="I20" s="196"/>
      <c r="J20" s="196"/>
      <c r="K20" s="196"/>
      <c r="L20" s="196"/>
      <c r="M20" s="197"/>
      <c r="N20" s="164"/>
      <c r="O20" s="144"/>
    </row>
    <row r="21" spans="1:15" x14ac:dyDescent="0.25">
      <c r="A21" s="10" t="s">
        <v>7</v>
      </c>
      <c r="B21" s="137" t="s">
        <v>8</v>
      </c>
      <c r="C21" s="137" t="s">
        <v>9</v>
      </c>
      <c r="D21" s="137" t="s">
        <v>10</v>
      </c>
      <c r="E21" s="137" t="s">
        <v>11</v>
      </c>
      <c r="F21" s="137" t="s">
        <v>12</v>
      </c>
      <c r="G21" s="138" t="s">
        <v>13</v>
      </c>
      <c r="H21" s="155" t="s">
        <v>14</v>
      </c>
      <c r="I21" s="156" t="s">
        <v>15</v>
      </c>
      <c r="J21" s="156" t="s">
        <v>16</v>
      </c>
      <c r="K21" s="157" t="s">
        <v>17</v>
      </c>
      <c r="L21" s="156" t="s">
        <v>18</v>
      </c>
      <c r="M21" s="163" t="s">
        <v>19</v>
      </c>
      <c r="N21" s="164"/>
      <c r="O21" s="144" t="s">
        <v>67</v>
      </c>
    </row>
    <row r="22" spans="1:15" x14ac:dyDescent="0.25">
      <c r="A22" s="10" t="s">
        <v>25</v>
      </c>
      <c r="B22" s="137">
        <v>0</v>
      </c>
      <c r="C22" s="137">
        <v>0</v>
      </c>
      <c r="D22" s="137">
        <v>0</v>
      </c>
      <c r="E22" s="137">
        <v>0</v>
      </c>
      <c r="F22" s="137">
        <v>0</v>
      </c>
      <c r="G22" s="138">
        <v>0</v>
      </c>
      <c r="H22" s="159">
        <v>0</v>
      </c>
      <c r="I22" s="137">
        <v>0</v>
      </c>
      <c r="J22" s="137">
        <v>0</v>
      </c>
      <c r="K22" s="138">
        <v>0</v>
      </c>
      <c r="L22" s="137">
        <v>0</v>
      </c>
      <c r="M22" s="140">
        <v>0</v>
      </c>
      <c r="N22" s="180">
        <f>SUM(B22:M22)</f>
        <v>0</v>
      </c>
      <c r="O22" s="144"/>
    </row>
    <row r="23" spans="1:15" x14ac:dyDescent="0.25">
      <c r="A23" s="10" t="s">
        <v>21</v>
      </c>
      <c r="B23" s="12">
        <v>28.5</v>
      </c>
      <c r="C23" s="12">
        <v>28.5</v>
      </c>
      <c r="D23" s="12">
        <v>28.5</v>
      </c>
      <c r="E23" s="12">
        <v>28.5</v>
      </c>
      <c r="F23" s="12">
        <v>28.5</v>
      </c>
      <c r="G23" s="12">
        <v>28.5</v>
      </c>
      <c r="H23" s="160">
        <v>28.5</v>
      </c>
      <c r="I23" s="160">
        <v>28.5</v>
      </c>
      <c r="J23" s="160">
        <v>28.5</v>
      </c>
      <c r="K23" s="160">
        <v>28.5</v>
      </c>
      <c r="L23" s="160">
        <v>28.5</v>
      </c>
      <c r="M23" s="160">
        <v>28.5</v>
      </c>
      <c r="N23" s="164"/>
      <c r="O23" s="11"/>
    </row>
    <row r="24" spans="1:15" ht="28.15" customHeight="1" x14ac:dyDescent="0.25">
      <c r="A24" s="151" t="s">
        <v>64</v>
      </c>
      <c r="B24" s="185">
        <f>IF(B22=0,0,IF(B22&gt;18,(B22/24*16),0))</f>
        <v>0</v>
      </c>
      <c r="C24" s="185">
        <f t="shared" ref="C24:G24" si="9">IF(C22=0,0,IF(C22&gt;18,(C22/24*16),0))</f>
        <v>0</v>
      </c>
      <c r="D24" s="185">
        <f t="shared" si="9"/>
        <v>0</v>
      </c>
      <c r="E24" s="185">
        <f t="shared" si="9"/>
        <v>0</v>
      </c>
      <c r="F24" s="185">
        <f t="shared" si="9"/>
        <v>0</v>
      </c>
      <c r="G24" s="185">
        <f t="shared" si="9"/>
        <v>0</v>
      </c>
      <c r="H24" s="185">
        <f>IF(H22=0,0,IF(H22&gt;18,(H22/24*16),(H22/24*8)))</f>
        <v>0</v>
      </c>
      <c r="I24" s="185">
        <f t="shared" ref="I24:M24" si="10">IF(I22=0,0,IF(I22&gt;18,(I22/24*16),(I22/24*8)))</f>
        <v>0</v>
      </c>
      <c r="J24" s="185">
        <f t="shared" si="10"/>
        <v>0</v>
      </c>
      <c r="K24" s="185">
        <f t="shared" si="10"/>
        <v>0</v>
      </c>
      <c r="L24" s="185">
        <f t="shared" si="10"/>
        <v>0</v>
      </c>
      <c r="M24" s="185">
        <f t="shared" si="10"/>
        <v>0</v>
      </c>
      <c r="N24" s="164"/>
      <c r="O24" s="11"/>
    </row>
    <row r="25" spans="1:15" ht="15.75" thickBot="1" x14ac:dyDescent="0.3">
      <c r="A25" s="26" t="s">
        <v>22</v>
      </c>
      <c r="B25" s="16">
        <f t="shared" ref="B25:M25" si="11">IF(B22=0,0,SUM(B23:B24))</f>
        <v>0</v>
      </c>
      <c r="C25" s="16">
        <f t="shared" si="11"/>
        <v>0</v>
      </c>
      <c r="D25" s="16">
        <f t="shared" si="11"/>
        <v>0</v>
      </c>
      <c r="E25" s="16">
        <f t="shared" si="11"/>
        <v>0</v>
      </c>
      <c r="F25" s="16">
        <f t="shared" si="11"/>
        <v>0</v>
      </c>
      <c r="G25" s="27">
        <f t="shared" si="11"/>
        <v>0</v>
      </c>
      <c r="H25" s="161">
        <f t="shared" si="11"/>
        <v>0</v>
      </c>
      <c r="I25" s="15">
        <f t="shared" si="11"/>
        <v>0</v>
      </c>
      <c r="J25" s="15">
        <f t="shared" si="11"/>
        <v>0</v>
      </c>
      <c r="K25" s="17">
        <f t="shared" si="11"/>
        <v>0</v>
      </c>
      <c r="L25" s="17">
        <f t="shared" si="11"/>
        <v>0</v>
      </c>
      <c r="M25" s="18">
        <f t="shared" si="11"/>
        <v>0</v>
      </c>
      <c r="N25" s="19">
        <f>SUM(B25:M25)</f>
        <v>0</v>
      </c>
      <c r="O25" s="11"/>
    </row>
    <row r="26" spans="1:15" ht="15.6" customHeight="1" thickTop="1" thickBot="1" x14ac:dyDescent="0.3">
      <c r="A26" s="28" t="s">
        <v>26</v>
      </c>
      <c r="B26" s="29" t="s">
        <v>5</v>
      </c>
      <c r="C26" s="6"/>
      <c r="D26" s="30"/>
      <c r="E26" s="7">
        <f>IF(B28=0,0,1)+IF(C28=0,0,1)+IF(D28=0,0,1)+IF(E28=0,0,1)+IF(F28=0,0,1)+IF(G28=0,0,1)+IF(H28=0,0,1)+IF(I28=0,0,1)+IF(J28=0,0,1)+IF(K28=0,0,1)+IF(L28=0,0,1)+IF(M28=0,0,1)</f>
        <v>0</v>
      </c>
      <c r="F26" s="8" t="s">
        <v>6</v>
      </c>
      <c r="G26" s="30"/>
      <c r="H26" s="195" t="s">
        <v>65</v>
      </c>
      <c r="I26" s="196"/>
      <c r="J26" s="196"/>
      <c r="K26" s="196"/>
      <c r="L26" s="196"/>
      <c r="M26" s="197"/>
      <c r="N26" s="182"/>
      <c r="O26" s="11"/>
    </row>
    <row r="27" spans="1:15" x14ac:dyDescent="0.25">
      <c r="A27" s="10" t="s">
        <v>7</v>
      </c>
      <c r="B27" s="137" t="s">
        <v>8</v>
      </c>
      <c r="C27" s="137" t="s">
        <v>9</v>
      </c>
      <c r="D27" s="137" t="s">
        <v>10</v>
      </c>
      <c r="E27" s="137" t="s">
        <v>11</v>
      </c>
      <c r="F27" s="137" t="s">
        <v>12</v>
      </c>
      <c r="G27" s="138" t="s">
        <v>13</v>
      </c>
      <c r="H27" s="159" t="s">
        <v>8</v>
      </c>
      <c r="I27" s="137" t="s">
        <v>15</v>
      </c>
      <c r="J27" s="137" t="s">
        <v>16</v>
      </c>
      <c r="K27" s="138" t="s">
        <v>17</v>
      </c>
      <c r="L27" s="137" t="s">
        <v>18</v>
      </c>
      <c r="M27" s="139" t="s">
        <v>19</v>
      </c>
      <c r="N27" s="164"/>
      <c r="O27" s="144" t="s">
        <v>67</v>
      </c>
    </row>
    <row r="28" spans="1:15" x14ac:dyDescent="0.25">
      <c r="A28" s="10" t="s">
        <v>20</v>
      </c>
      <c r="B28" s="137">
        <v>0</v>
      </c>
      <c r="C28" s="137">
        <v>0</v>
      </c>
      <c r="D28" s="137">
        <v>0</v>
      </c>
      <c r="E28" s="137">
        <v>0</v>
      </c>
      <c r="F28" s="137">
        <v>0</v>
      </c>
      <c r="G28" s="138">
        <v>0</v>
      </c>
      <c r="H28" s="159">
        <v>0</v>
      </c>
      <c r="I28" s="137">
        <v>0</v>
      </c>
      <c r="J28" s="137">
        <v>0</v>
      </c>
      <c r="K28" s="138">
        <v>0</v>
      </c>
      <c r="L28" s="137">
        <v>0</v>
      </c>
      <c r="M28" s="139">
        <v>0</v>
      </c>
      <c r="N28" s="180">
        <f>SUM(B28:M28)</f>
        <v>0</v>
      </c>
      <c r="O28" s="145"/>
    </row>
    <row r="29" spans="1:15" x14ac:dyDescent="0.25">
      <c r="A29" s="10" t="s">
        <v>21</v>
      </c>
      <c r="B29" s="12">
        <v>31</v>
      </c>
      <c r="C29" s="12">
        <v>31</v>
      </c>
      <c r="D29" s="12">
        <v>31</v>
      </c>
      <c r="E29" s="12">
        <v>31</v>
      </c>
      <c r="F29" s="12">
        <v>31</v>
      </c>
      <c r="G29" s="12">
        <v>31</v>
      </c>
      <c r="H29" s="160">
        <v>31</v>
      </c>
      <c r="I29" s="160">
        <v>31</v>
      </c>
      <c r="J29" s="160">
        <v>31</v>
      </c>
      <c r="K29" s="160">
        <v>31</v>
      </c>
      <c r="L29" s="160">
        <v>31</v>
      </c>
      <c r="M29" s="160">
        <v>31</v>
      </c>
      <c r="N29" s="164"/>
      <c r="O29" s="145"/>
    </row>
    <row r="30" spans="1:15" ht="24.75" x14ac:dyDescent="0.25">
      <c r="A30" s="151" t="s">
        <v>64</v>
      </c>
      <c r="B30" s="185">
        <f>IF(B28=0,0,IF(B28&gt;15,(B28/20*13.5),0))</f>
        <v>0</v>
      </c>
      <c r="C30" s="185">
        <f t="shared" ref="C30:G30" si="12">IF(C28=0,0,IF(C28&gt;15,(C28/20*13.5),0))</f>
        <v>0</v>
      </c>
      <c r="D30" s="185">
        <f t="shared" si="12"/>
        <v>0</v>
      </c>
      <c r="E30" s="185">
        <f t="shared" si="12"/>
        <v>0</v>
      </c>
      <c r="F30" s="185">
        <f t="shared" si="12"/>
        <v>0</v>
      </c>
      <c r="G30" s="185">
        <f t="shared" si="12"/>
        <v>0</v>
      </c>
      <c r="H30" s="185">
        <f>IF(H28=0,0,IF(H28&gt;15,(H28/20*13.5),(H28/20*6.75)))</f>
        <v>0</v>
      </c>
      <c r="I30" s="185">
        <f t="shared" ref="I30:M30" si="13">IF(I28=0,0,IF(I28&gt;15,(I28/20*13.5),(I28/20*6.75)))</f>
        <v>0</v>
      </c>
      <c r="J30" s="185">
        <f t="shared" si="13"/>
        <v>0</v>
      </c>
      <c r="K30" s="185">
        <f t="shared" si="13"/>
        <v>0</v>
      </c>
      <c r="L30" s="185">
        <f t="shared" si="13"/>
        <v>0</v>
      </c>
      <c r="M30" s="185">
        <f t="shared" si="13"/>
        <v>0</v>
      </c>
      <c r="N30" s="164"/>
      <c r="O30" s="145"/>
    </row>
    <row r="31" spans="1:15" ht="15.75" thickBot="1" x14ac:dyDescent="0.3">
      <c r="A31" s="14" t="s">
        <v>22</v>
      </c>
      <c r="B31" s="16">
        <f t="shared" ref="B31:M31" si="14">IF(B28=0,0,SUM(B29:B30))</f>
        <v>0</v>
      </c>
      <c r="C31" s="16">
        <f t="shared" si="14"/>
        <v>0</v>
      </c>
      <c r="D31" s="16">
        <f t="shared" si="14"/>
        <v>0</v>
      </c>
      <c r="E31" s="13">
        <f t="shared" si="14"/>
        <v>0</v>
      </c>
      <c r="F31" s="13">
        <f t="shared" si="14"/>
        <v>0</v>
      </c>
      <c r="G31" s="31">
        <f t="shared" si="14"/>
        <v>0</v>
      </c>
      <c r="H31" s="161">
        <f t="shared" si="14"/>
        <v>0</v>
      </c>
      <c r="I31" s="15">
        <f t="shared" si="14"/>
        <v>0</v>
      </c>
      <c r="J31" s="15">
        <f t="shared" si="14"/>
        <v>0</v>
      </c>
      <c r="K31" s="17">
        <f t="shared" si="14"/>
        <v>0</v>
      </c>
      <c r="L31" s="15">
        <f t="shared" si="14"/>
        <v>0</v>
      </c>
      <c r="M31" s="18">
        <f t="shared" si="14"/>
        <v>0</v>
      </c>
      <c r="N31" s="19">
        <f>SUM(B31:M31)</f>
        <v>0</v>
      </c>
      <c r="O31" s="145"/>
    </row>
    <row r="32" spans="1:15" ht="15.6" customHeight="1" thickTop="1" thickBot="1" x14ac:dyDescent="0.3">
      <c r="A32" s="32" t="s">
        <v>26</v>
      </c>
      <c r="B32" s="29" t="s">
        <v>23</v>
      </c>
      <c r="C32" s="21"/>
      <c r="D32" s="22"/>
      <c r="E32" s="33">
        <f>IF(B34=0,0,1)+IF(C34=0,0,1)+IF(D34=0,0,1)+IF(E34=0,0,1)+IF(F34=0,0,1)+IF(G34=0,0,1)+IF(H34=0,0,1)+IF(I34=0,0,1)+IF(J34=0,0,1)+IF(K34=0,0,1)+IF(L34=0,0,1)+IF(M34=0,0,1)</f>
        <v>0</v>
      </c>
      <c r="F32" s="34" t="s">
        <v>6</v>
      </c>
      <c r="G32" s="22"/>
      <c r="H32" s="195" t="s">
        <v>65</v>
      </c>
      <c r="I32" s="196"/>
      <c r="J32" s="196"/>
      <c r="K32" s="196"/>
      <c r="L32" s="196"/>
      <c r="M32" s="197"/>
      <c r="N32" s="179"/>
      <c r="O32" s="145"/>
    </row>
    <row r="33" spans="1:15" x14ac:dyDescent="0.25">
      <c r="A33" s="10" t="s">
        <v>7</v>
      </c>
      <c r="B33" s="137" t="s">
        <v>8</v>
      </c>
      <c r="C33" s="137" t="s">
        <v>9</v>
      </c>
      <c r="D33" s="137" t="s">
        <v>10</v>
      </c>
      <c r="E33" s="137" t="s">
        <v>11</v>
      </c>
      <c r="F33" s="137" t="s">
        <v>12</v>
      </c>
      <c r="G33" s="138" t="s">
        <v>13</v>
      </c>
      <c r="H33" s="155" t="s">
        <v>14</v>
      </c>
      <c r="I33" s="156" t="s">
        <v>15</v>
      </c>
      <c r="J33" s="156" t="s">
        <v>16</v>
      </c>
      <c r="K33" s="157" t="s">
        <v>17</v>
      </c>
      <c r="L33" s="156" t="s">
        <v>18</v>
      </c>
      <c r="M33" s="163" t="s">
        <v>19</v>
      </c>
      <c r="N33" s="164"/>
      <c r="O33" s="144" t="s">
        <v>67</v>
      </c>
    </row>
    <row r="34" spans="1:15" x14ac:dyDescent="0.25">
      <c r="A34" s="10" t="s">
        <v>20</v>
      </c>
      <c r="B34" s="137">
        <v>0</v>
      </c>
      <c r="C34" s="137">
        <v>0</v>
      </c>
      <c r="D34" s="137">
        <v>0</v>
      </c>
      <c r="E34" s="137">
        <v>0</v>
      </c>
      <c r="F34" s="137">
        <v>0</v>
      </c>
      <c r="G34" s="138">
        <v>0</v>
      </c>
      <c r="H34" s="159">
        <v>0</v>
      </c>
      <c r="I34" s="137">
        <v>0</v>
      </c>
      <c r="J34" s="137">
        <v>0</v>
      </c>
      <c r="K34" s="138">
        <v>0</v>
      </c>
      <c r="L34" s="137">
        <v>0</v>
      </c>
      <c r="M34" s="140">
        <v>0</v>
      </c>
      <c r="N34" s="180">
        <f>SUM(B34:M34)</f>
        <v>0</v>
      </c>
      <c r="O34" s="145"/>
    </row>
    <row r="35" spans="1:15" x14ac:dyDescent="0.25">
      <c r="A35" s="10" t="s">
        <v>21</v>
      </c>
      <c r="B35" s="12">
        <v>31</v>
      </c>
      <c r="C35" s="12">
        <v>31</v>
      </c>
      <c r="D35" s="12">
        <v>31</v>
      </c>
      <c r="E35" s="12">
        <v>31</v>
      </c>
      <c r="F35" s="12">
        <v>31</v>
      </c>
      <c r="G35" s="12">
        <v>31</v>
      </c>
      <c r="H35" s="160">
        <v>31</v>
      </c>
      <c r="I35" s="160">
        <v>31</v>
      </c>
      <c r="J35" s="160">
        <v>31</v>
      </c>
      <c r="K35" s="160">
        <v>31</v>
      </c>
      <c r="L35" s="160">
        <v>31</v>
      </c>
      <c r="M35" s="160">
        <v>31</v>
      </c>
      <c r="N35" s="164"/>
      <c r="O35" s="11"/>
    </row>
    <row r="36" spans="1:15" ht="24.75" x14ac:dyDescent="0.25">
      <c r="A36" s="151" t="s">
        <v>64</v>
      </c>
      <c r="B36" s="185">
        <f>IF(B34=0,0,IF(B34&gt;18,(B34/24*13.5),0))</f>
        <v>0</v>
      </c>
      <c r="C36" s="185">
        <f t="shared" ref="C36:G36" si="15">IF(C34=0,0,IF(C34&gt;18,(C34/24*13.5),0))</f>
        <v>0</v>
      </c>
      <c r="D36" s="185">
        <f t="shared" si="15"/>
        <v>0</v>
      </c>
      <c r="E36" s="185">
        <f t="shared" si="15"/>
        <v>0</v>
      </c>
      <c r="F36" s="185">
        <f t="shared" si="15"/>
        <v>0</v>
      </c>
      <c r="G36" s="185">
        <f t="shared" si="15"/>
        <v>0</v>
      </c>
      <c r="H36" s="185">
        <f>IF(H34=0,0,IF(H34&gt;18,(H34/24*13.5),(H34/24*6.75)))</f>
        <v>0</v>
      </c>
      <c r="I36" s="185">
        <f t="shared" ref="I36:M36" si="16">IF(I34=0,0,IF(I34&gt;18,(I34/24*13.5),(I34/24*6.75)))</f>
        <v>0</v>
      </c>
      <c r="J36" s="185">
        <f t="shared" si="16"/>
        <v>0</v>
      </c>
      <c r="K36" s="185">
        <f t="shared" si="16"/>
        <v>0</v>
      </c>
      <c r="L36" s="185">
        <f t="shared" si="16"/>
        <v>0</v>
      </c>
      <c r="M36" s="185">
        <f t="shared" si="16"/>
        <v>0</v>
      </c>
      <c r="N36" s="164"/>
      <c r="O36" s="11"/>
    </row>
    <row r="37" spans="1:15" ht="15.75" thickBot="1" x14ac:dyDescent="0.3">
      <c r="A37" s="35" t="s">
        <v>22</v>
      </c>
      <c r="B37" s="36">
        <f t="shared" ref="B37:M37" si="17">IF(B34=0,0,SUM(B35:B36))</f>
        <v>0</v>
      </c>
      <c r="C37" s="36">
        <f t="shared" si="17"/>
        <v>0</v>
      </c>
      <c r="D37" s="36">
        <f t="shared" si="17"/>
        <v>0</v>
      </c>
      <c r="E37" s="36">
        <f t="shared" si="17"/>
        <v>0</v>
      </c>
      <c r="F37" s="36">
        <f t="shared" si="17"/>
        <v>0</v>
      </c>
      <c r="G37" s="37">
        <f t="shared" si="17"/>
        <v>0</v>
      </c>
      <c r="H37" s="161">
        <f t="shared" si="17"/>
        <v>0</v>
      </c>
      <c r="I37" s="15">
        <f t="shared" si="17"/>
        <v>0</v>
      </c>
      <c r="J37" s="15">
        <f t="shared" si="17"/>
        <v>0</v>
      </c>
      <c r="K37" s="17">
        <f t="shared" si="17"/>
        <v>0</v>
      </c>
      <c r="L37" s="17">
        <f t="shared" si="17"/>
        <v>0</v>
      </c>
      <c r="M37" s="18">
        <f t="shared" si="17"/>
        <v>0</v>
      </c>
      <c r="N37" s="184">
        <f>SUM(B37:M37)</f>
        <v>0</v>
      </c>
      <c r="O37" s="11"/>
    </row>
    <row r="38" spans="1:15" ht="15.75" thickTop="1" x14ac:dyDescent="0.25">
      <c r="A38" s="38" t="s">
        <v>27</v>
      </c>
      <c r="B38" s="124">
        <f>E2+E8+E14+E20+E26+E32</f>
        <v>0</v>
      </c>
      <c r="C38" s="39"/>
      <c r="D38" s="39"/>
      <c r="E38" s="39"/>
      <c r="F38" s="39"/>
      <c r="G38" s="39"/>
      <c r="H38" s="39"/>
      <c r="I38" s="39"/>
      <c r="J38" s="39"/>
      <c r="K38" s="40"/>
      <c r="L38" s="40"/>
      <c r="M38" s="40" t="s">
        <v>28</v>
      </c>
      <c r="N38" s="126">
        <f>N7+N13+N19+N25+N31+N37</f>
        <v>0</v>
      </c>
      <c r="O38" s="9"/>
    </row>
    <row r="39" spans="1:15" x14ac:dyDescent="0.25">
      <c r="A39" s="41" t="s">
        <v>29</v>
      </c>
      <c r="B39" s="125">
        <f>N4+N10+N16+N22+N28+N34</f>
        <v>0</v>
      </c>
      <c r="C39" s="42"/>
      <c r="D39" s="42"/>
      <c r="E39" s="42"/>
      <c r="F39" s="42"/>
      <c r="G39" s="42"/>
      <c r="H39" s="42"/>
      <c r="I39" s="42"/>
      <c r="J39" s="42"/>
      <c r="K39" s="43"/>
      <c r="L39" s="43"/>
      <c r="M39" s="43"/>
      <c r="N39" s="44"/>
      <c r="O39" s="9"/>
    </row>
    <row r="40" spans="1:15" ht="15.75" thickBot="1" x14ac:dyDescent="0.3">
      <c r="A40" s="35"/>
      <c r="B40" s="45"/>
      <c r="C40" s="45"/>
      <c r="D40" s="45"/>
      <c r="E40" s="45"/>
      <c r="F40" s="45"/>
      <c r="G40" s="45"/>
      <c r="H40" s="45"/>
      <c r="I40" s="45"/>
      <c r="J40" s="45"/>
      <c r="K40" s="46"/>
      <c r="L40" s="46"/>
      <c r="M40" s="46" t="s">
        <v>30</v>
      </c>
      <c r="N40" s="127">
        <f>SUM(B6:M6)+SUM(B12:M12)+SUM(B18:M18)+SUM(B24:M24)+SUM(B30:M30)+SUM(B36:M36)</f>
        <v>0</v>
      </c>
      <c r="O40" s="11"/>
    </row>
    <row r="41" spans="1:15" ht="15.75" thickTop="1" x14ac:dyDescent="0.25"/>
  </sheetData>
  <protectedRanges>
    <protectedRange sqref="B4 B10:M10 E16:M16 B28:M28 B34:M34 B16 B22:M22" name="Effectif"/>
    <protectedRange sqref="B3:M3 B9:M9 B15:M15 B21:M21 B27:M27 B33:M33" name="Nom Division"/>
  </protectedRanges>
  <mergeCells count="6">
    <mergeCell ref="H32:M32"/>
    <mergeCell ref="H2:M2"/>
    <mergeCell ref="H8:M8"/>
    <mergeCell ref="H14:M14"/>
    <mergeCell ref="H20:M20"/>
    <mergeCell ref="H26:M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B19" sqref="B19"/>
    </sheetView>
  </sheetViews>
  <sheetFormatPr baseColWidth="10" defaultRowHeight="15" x14ac:dyDescent="0.25"/>
  <cols>
    <col min="1" max="1" width="15.42578125" bestFit="1" customWidth="1"/>
  </cols>
  <sheetData>
    <row r="1" spans="1:12" ht="16.5" thickTop="1" thickBot="1" x14ac:dyDescent="0.3">
      <c r="A1" s="48" t="s">
        <v>31</v>
      </c>
      <c r="B1" s="134" t="s">
        <v>60</v>
      </c>
      <c r="C1" s="1"/>
      <c r="D1" s="1"/>
      <c r="E1" s="49"/>
      <c r="F1" s="49"/>
      <c r="G1" s="49"/>
      <c r="H1" s="49"/>
      <c r="I1" s="49" t="s">
        <v>2</v>
      </c>
      <c r="J1" s="49"/>
      <c r="K1" s="49"/>
      <c r="L1" s="50" t="s">
        <v>32</v>
      </c>
    </row>
    <row r="2" spans="1:12" ht="16.5" thickTop="1" thickBot="1" x14ac:dyDescent="0.3">
      <c r="A2" s="51" t="s">
        <v>44</v>
      </c>
      <c r="B2" s="52"/>
      <c r="C2" s="53"/>
      <c r="D2" s="54"/>
      <c r="E2" s="54" t="s">
        <v>33</v>
      </c>
      <c r="F2" s="54"/>
      <c r="G2" s="54"/>
      <c r="H2" s="54"/>
      <c r="I2" s="54"/>
      <c r="J2" s="54"/>
      <c r="K2" s="55"/>
      <c r="L2" s="56"/>
    </row>
    <row r="3" spans="1:12" x14ac:dyDescent="0.25">
      <c r="A3" s="57" t="s">
        <v>34</v>
      </c>
      <c r="B3" s="58"/>
      <c r="C3" s="22"/>
      <c r="D3" s="22"/>
      <c r="E3" s="23">
        <f>IF(B5=0,0,1)+IF(C5=0,0,1)+IF(D5=0,0,1)+IF(E5=0,0,1)+IF(F5=0,0,1)+IF(G5=0,0,1)+IF(H5=0,0,1)+IF(I5=0,0,1)+IF(J5=0,0,1)+IF(K5=0,0,1)</f>
        <v>0</v>
      </c>
      <c r="F3" s="59" t="s">
        <v>6</v>
      </c>
      <c r="G3" s="22"/>
      <c r="H3" s="22"/>
      <c r="I3" s="22"/>
      <c r="J3" s="22"/>
      <c r="K3" s="25"/>
      <c r="L3" s="60"/>
    </row>
    <row r="4" spans="1:12" x14ac:dyDescent="0.25">
      <c r="A4" s="61" t="s">
        <v>7</v>
      </c>
      <c r="B4" s="141" t="s">
        <v>8</v>
      </c>
      <c r="C4" s="137" t="s">
        <v>9</v>
      </c>
      <c r="D4" s="137" t="s">
        <v>10</v>
      </c>
      <c r="E4" s="142" t="s">
        <v>11</v>
      </c>
      <c r="F4" s="143" t="s">
        <v>12</v>
      </c>
      <c r="G4" s="137" t="s">
        <v>13</v>
      </c>
      <c r="H4" s="137" t="s">
        <v>14</v>
      </c>
      <c r="I4" s="137" t="s">
        <v>15</v>
      </c>
      <c r="J4" s="137" t="s">
        <v>16</v>
      </c>
      <c r="K4" s="138" t="s">
        <v>17</v>
      </c>
      <c r="L4" s="62"/>
    </row>
    <row r="5" spans="1:12" x14ac:dyDescent="0.25">
      <c r="A5" s="61" t="s">
        <v>20</v>
      </c>
      <c r="B5" s="141">
        <v>0</v>
      </c>
      <c r="C5" s="137">
        <v>0</v>
      </c>
      <c r="D5" s="137">
        <v>0</v>
      </c>
      <c r="E5" s="137">
        <v>0</v>
      </c>
      <c r="F5" s="137">
        <v>0</v>
      </c>
      <c r="G5" s="137">
        <v>0</v>
      </c>
      <c r="H5" s="137">
        <v>0</v>
      </c>
      <c r="I5" s="137">
        <v>0</v>
      </c>
      <c r="J5" s="137">
        <v>0</v>
      </c>
      <c r="K5" s="138">
        <v>0</v>
      </c>
      <c r="L5" s="63">
        <f>SUM(B5:K5)</f>
        <v>0</v>
      </c>
    </row>
    <row r="6" spans="1:12" ht="15.75" thickBot="1" x14ac:dyDescent="0.3">
      <c r="A6" s="64" t="s">
        <v>35</v>
      </c>
      <c r="B6" s="65">
        <f>IF(B5&gt;17,31+6+17,IF(16&lt;=B5,31+1+15.5,IF(B5=0,0,31+6)))</f>
        <v>0</v>
      </c>
      <c r="C6" s="65">
        <f t="shared" ref="C6:K6" si="0">IF(C5&gt;17,31+6+17,IF(16&lt;=C5,31+1+15.5,IF(C5=0,0,31+6)))</f>
        <v>0</v>
      </c>
      <c r="D6" s="65">
        <f t="shared" si="0"/>
        <v>0</v>
      </c>
      <c r="E6" s="65">
        <f t="shared" si="0"/>
        <v>0</v>
      </c>
      <c r="F6" s="65">
        <f t="shared" si="0"/>
        <v>0</v>
      </c>
      <c r="G6" s="65">
        <f t="shared" si="0"/>
        <v>0</v>
      </c>
      <c r="H6" s="65">
        <f t="shared" si="0"/>
        <v>0</v>
      </c>
      <c r="I6" s="65">
        <f t="shared" si="0"/>
        <v>0</v>
      </c>
      <c r="J6" s="65">
        <f t="shared" si="0"/>
        <v>0</v>
      </c>
      <c r="K6" s="65">
        <f t="shared" si="0"/>
        <v>0</v>
      </c>
      <c r="L6" s="66">
        <f>SUM(B6:K6)</f>
        <v>0</v>
      </c>
    </row>
    <row r="7" spans="1:12" x14ac:dyDescent="0.25">
      <c r="A7" s="57" t="s">
        <v>36</v>
      </c>
      <c r="B7" s="58"/>
      <c r="C7" s="22"/>
      <c r="D7" s="22"/>
      <c r="E7" s="23">
        <f>IF(B9=0,0,1)+IF(C9=0,0,1)+IF(D9=0,0,1)+IF(E9=0,0,1)+IF(F9=0,0,1)+IF(G9=0,0,1)+IF(H9=0,0,1)+IF(I9=0,0,1)+IF(J9=0,0,1)+IF(K9=0,0,1)</f>
        <v>0</v>
      </c>
      <c r="F7" s="59" t="s">
        <v>6</v>
      </c>
      <c r="G7" s="22"/>
      <c r="H7" s="22"/>
      <c r="I7" s="22"/>
      <c r="J7" s="22"/>
      <c r="K7" s="25"/>
      <c r="L7" s="60"/>
    </row>
    <row r="8" spans="1:12" x14ac:dyDescent="0.25">
      <c r="A8" s="61" t="s">
        <v>7</v>
      </c>
      <c r="B8" s="141" t="s">
        <v>8</v>
      </c>
      <c r="C8" s="137" t="s">
        <v>9</v>
      </c>
      <c r="D8" s="137" t="s">
        <v>10</v>
      </c>
      <c r="E8" s="142" t="s">
        <v>11</v>
      </c>
      <c r="F8" s="143" t="s">
        <v>12</v>
      </c>
      <c r="G8" s="137" t="s">
        <v>13</v>
      </c>
      <c r="H8" s="137" t="s">
        <v>14</v>
      </c>
      <c r="I8" s="137" t="s">
        <v>15</v>
      </c>
      <c r="J8" s="137" t="s">
        <v>16</v>
      </c>
      <c r="K8" s="138" t="s">
        <v>17</v>
      </c>
      <c r="L8" s="62"/>
    </row>
    <row r="9" spans="1:12" x14ac:dyDescent="0.25">
      <c r="A9" s="61" t="s">
        <v>20</v>
      </c>
      <c r="B9" s="141">
        <v>0</v>
      </c>
      <c r="C9" s="137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37">
        <v>0</v>
      </c>
      <c r="J9" s="137">
        <v>0</v>
      </c>
      <c r="K9" s="138">
        <v>0</v>
      </c>
      <c r="L9" s="63">
        <f>SUM(B9:K9)</f>
        <v>0</v>
      </c>
    </row>
    <row r="10" spans="1:12" ht="15.75" thickBot="1" x14ac:dyDescent="0.3">
      <c r="A10" s="67" t="s">
        <v>35</v>
      </c>
      <c r="B10" s="68">
        <f>IF(B9&gt;17,31+6+17,IF(16&lt;=B9,31+1+16,IF(B9=0,0,31+6)))</f>
        <v>0</v>
      </c>
      <c r="C10" s="68">
        <f t="shared" ref="C10:K10" si="1">IF(C9&gt;17,31+6+17,IF(16&lt;=C9,31+1+16,IF(C9=0,0,31+6)))</f>
        <v>0</v>
      </c>
      <c r="D10" s="68">
        <f t="shared" si="1"/>
        <v>0</v>
      </c>
      <c r="E10" s="68">
        <f t="shared" si="1"/>
        <v>0</v>
      </c>
      <c r="F10" s="68">
        <f t="shared" si="1"/>
        <v>0</v>
      </c>
      <c r="G10" s="68">
        <f t="shared" si="1"/>
        <v>0</v>
      </c>
      <c r="H10" s="68">
        <f t="shared" si="1"/>
        <v>0</v>
      </c>
      <c r="I10" s="68">
        <f t="shared" si="1"/>
        <v>0</v>
      </c>
      <c r="J10" s="68">
        <f t="shared" si="1"/>
        <v>0</v>
      </c>
      <c r="K10" s="68">
        <f t="shared" si="1"/>
        <v>0</v>
      </c>
      <c r="L10" s="47">
        <f>SUM(B10:K10)</f>
        <v>0</v>
      </c>
    </row>
    <row r="11" spans="1:12" ht="16.5" thickTop="1" thickBot="1" x14ac:dyDescent="0.3">
      <c r="A11" s="51"/>
      <c r="B11" s="52"/>
      <c r="C11" s="53"/>
      <c r="D11" s="69"/>
      <c r="E11" s="69" t="s">
        <v>37</v>
      </c>
      <c r="F11" s="69"/>
      <c r="G11" s="69"/>
      <c r="H11" s="69"/>
      <c r="I11" s="69" t="s">
        <v>38</v>
      </c>
      <c r="J11" s="69"/>
      <c r="K11" s="70"/>
      <c r="L11" s="56"/>
    </row>
    <row r="12" spans="1:12" x14ac:dyDescent="0.25">
      <c r="A12" s="57" t="s">
        <v>34</v>
      </c>
      <c r="B12" s="58"/>
      <c r="C12" s="22"/>
      <c r="D12" s="22"/>
      <c r="E12" s="23">
        <f>IF(B14=0,0,1)+IF(C14=0,0,1)+IF(D14=0,0,1)+IF(E14=0,0,1)+IF(F14=0,0,1)+IF(G14=0,0,1)+IF(H14=0,0,1)+IF(I14=0,0,1)+IF(J14=0,0,1)+IF(K14=0,0,1)</f>
        <v>0</v>
      </c>
      <c r="F12" s="59" t="s">
        <v>6</v>
      </c>
      <c r="G12" s="22"/>
      <c r="H12" s="22"/>
      <c r="I12" s="22"/>
      <c r="J12" s="22"/>
      <c r="K12" s="25"/>
      <c r="L12" s="60"/>
    </row>
    <row r="13" spans="1:12" x14ac:dyDescent="0.25">
      <c r="A13" s="61" t="s">
        <v>7</v>
      </c>
      <c r="B13" s="137" t="s">
        <v>8</v>
      </c>
      <c r="C13" s="137" t="s">
        <v>9</v>
      </c>
      <c r="D13" s="137" t="s">
        <v>10</v>
      </c>
      <c r="E13" s="137" t="s">
        <v>11</v>
      </c>
      <c r="F13" s="143" t="s">
        <v>12</v>
      </c>
      <c r="G13" s="137" t="s">
        <v>13</v>
      </c>
      <c r="H13" s="137" t="s">
        <v>14</v>
      </c>
      <c r="I13" s="137" t="s">
        <v>15</v>
      </c>
      <c r="J13" s="137" t="s">
        <v>16</v>
      </c>
      <c r="K13" s="138" t="s">
        <v>17</v>
      </c>
      <c r="L13" s="62"/>
    </row>
    <row r="14" spans="1:12" x14ac:dyDescent="0.25">
      <c r="A14" s="61" t="s">
        <v>20</v>
      </c>
      <c r="B14" s="141">
        <v>0</v>
      </c>
      <c r="C14" s="141">
        <v>0</v>
      </c>
      <c r="D14" s="141">
        <v>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0</v>
      </c>
      <c r="K14" s="141">
        <v>0</v>
      </c>
      <c r="L14" s="63">
        <f>SUM(B14:K14)</f>
        <v>0</v>
      </c>
    </row>
    <row r="15" spans="1:12" ht="15.75" thickBot="1" x14ac:dyDescent="0.3">
      <c r="A15" s="64" t="s">
        <v>35</v>
      </c>
      <c r="B15" s="65">
        <f>IF(B14=0,0,IF(B14&gt;=18,31+17+6,IF(B14&gt;=16,31+9.5+7,IF(B14&lt;11,31+6,31+9.5))))</f>
        <v>0</v>
      </c>
      <c r="C15" s="65">
        <f t="shared" ref="C15:K15" si="2">IF(C14=0,0,IF(C14&gt;=18,31+17+6,IF(C14&gt;=16,31+9.5+7,IF(C14&lt;11,31+6,31+9.5))))</f>
        <v>0</v>
      </c>
      <c r="D15" s="65">
        <f t="shared" si="2"/>
        <v>0</v>
      </c>
      <c r="E15" s="65">
        <f t="shared" si="2"/>
        <v>0</v>
      </c>
      <c r="F15" s="65">
        <f t="shared" si="2"/>
        <v>0</v>
      </c>
      <c r="G15" s="65">
        <f t="shared" si="2"/>
        <v>0</v>
      </c>
      <c r="H15" s="65">
        <f t="shared" si="2"/>
        <v>0</v>
      </c>
      <c r="I15" s="65">
        <f t="shared" si="2"/>
        <v>0</v>
      </c>
      <c r="J15" s="65">
        <f t="shared" si="2"/>
        <v>0</v>
      </c>
      <c r="K15" s="65">
        <f t="shared" si="2"/>
        <v>0</v>
      </c>
      <c r="L15" s="66">
        <f>SUM(B15:K15)</f>
        <v>0</v>
      </c>
    </row>
    <row r="16" spans="1:12" x14ac:dyDescent="0.25">
      <c r="A16" s="57" t="s">
        <v>36</v>
      </c>
      <c r="B16" s="58"/>
      <c r="C16" s="22"/>
      <c r="D16" s="22"/>
      <c r="E16" s="23">
        <f>IF(B18=0,0,1)+IF(C18=0,0,1)+IF(D18=0,0,1)+IF(E18=0,0,1)+IF(F18=0,0,1)+IF(G18=0,0,1)+IF(H18=0,0,1)+IF(I18=0,0,1)+IF(J18=0,0,1)+IF(K18=0,0,1)</f>
        <v>0</v>
      </c>
      <c r="F16" s="59" t="s">
        <v>6</v>
      </c>
      <c r="G16" s="22"/>
      <c r="H16" s="22"/>
      <c r="I16" s="22"/>
      <c r="J16" s="22"/>
      <c r="K16" s="25"/>
      <c r="L16" s="60"/>
    </row>
    <row r="17" spans="1:12" x14ac:dyDescent="0.25">
      <c r="A17" s="61" t="s">
        <v>7</v>
      </c>
      <c r="B17" s="137" t="s">
        <v>8</v>
      </c>
      <c r="C17" s="137" t="s">
        <v>9</v>
      </c>
      <c r="D17" s="137" t="s">
        <v>10</v>
      </c>
      <c r="E17" s="137" t="s">
        <v>11</v>
      </c>
      <c r="F17" s="143" t="s">
        <v>12</v>
      </c>
      <c r="G17" s="137" t="s">
        <v>13</v>
      </c>
      <c r="H17" s="137" t="s">
        <v>14</v>
      </c>
      <c r="I17" s="137" t="s">
        <v>15</v>
      </c>
      <c r="J17" s="137" t="s">
        <v>16</v>
      </c>
      <c r="K17" s="138" t="s">
        <v>17</v>
      </c>
      <c r="L17" s="62"/>
    </row>
    <row r="18" spans="1:12" x14ac:dyDescent="0.25">
      <c r="A18" s="61" t="s">
        <v>20</v>
      </c>
      <c r="B18" s="141">
        <v>0</v>
      </c>
      <c r="C18" s="137">
        <v>0</v>
      </c>
      <c r="D18" s="137">
        <v>0</v>
      </c>
      <c r="E18" s="137">
        <v>0</v>
      </c>
      <c r="F18" s="137">
        <v>0</v>
      </c>
      <c r="G18" s="137">
        <v>0</v>
      </c>
      <c r="H18" s="137">
        <v>0</v>
      </c>
      <c r="I18" s="137">
        <v>0</v>
      </c>
      <c r="J18" s="137">
        <v>0</v>
      </c>
      <c r="K18" s="138">
        <v>0</v>
      </c>
      <c r="L18" s="63">
        <f>SUM(B18:K18)</f>
        <v>0</v>
      </c>
    </row>
    <row r="19" spans="1:12" ht="15.75" thickBot="1" x14ac:dyDescent="0.3">
      <c r="A19" s="67" t="s">
        <v>35</v>
      </c>
      <c r="B19" s="65">
        <f>IF(B18=0,0,IF(B18&gt;=18,31+17+6,IF(B18&gt;=16,31+10+7,IF(B18&lt;11,31+6,31+10))))</f>
        <v>0</v>
      </c>
      <c r="C19" s="65">
        <f t="shared" ref="C19:K19" si="3">IF(C18=0,0,IF(C18&gt;=18,31+17+6,IF(C18&gt;=16,31+10+7,IF(C18&lt;11,31+6,31+10))))</f>
        <v>0</v>
      </c>
      <c r="D19" s="65">
        <f t="shared" si="3"/>
        <v>0</v>
      </c>
      <c r="E19" s="65">
        <f t="shared" si="3"/>
        <v>0</v>
      </c>
      <c r="F19" s="65">
        <f t="shared" si="3"/>
        <v>0</v>
      </c>
      <c r="G19" s="65">
        <f t="shared" si="3"/>
        <v>0</v>
      </c>
      <c r="H19" s="65">
        <f t="shared" si="3"/>
        <v>0</v>
      </c>
      <c r="I19" s="65">
        <f t="shared" si="3"/>
        <v>0</v>
      </c>
      <c r="J19" s="65">
        <f t="shared" si="3"/>
        <v>0</v>
      </c>
      <c r="K19" s="65">
        <f t="shared" si="3"/>
        <v>0</v>
      </c>
      <c r="L19" s="47">
        <f>SUM(B19:K19)</f>
        <v>0</v>
      </c>
    </row>
    <row r="20" spans="1:12" ht="16.5" thickTop="1" thickBot="1" x14ac:dyDescent="0.3">
      <c r="A20" s="51"/>
      <c r="B20" s="52"/>
      <c r="C20" s="53"/>
      <c r="D20" s="69"/>
      <c r="E20" s="69" t="s">
        <v>39</v>
      </c>
      <c r="F20" s="69"/>
      <c r="G20" s="69"/>
      <c r="H20" s="69"/>
      <c r="I20" s="69" t="s">
        <v>40</v>
      </c>
      <c r="J20" s="69"/>
      <c r="K20" s="70"/>
      <c r="L20" s="56"/>
    </row>
    <row r="21" spans="1:12" x14ac:dyDescent="0.25">
      <c r="A21" s="57" t="s">
        <v>34</v>
      </c>
      <c r="B21" s="58"/>
      <c r="C21" s="22"/>
      <c r="D21" s="22"/>
      <c r="E21" s="23">
        <f>IF(B23=0,0,1)+IF(C23=0,0,1)+IF(D23=0,0,1)+IF(E23=0,0,1)+IF(F23=0,0,1)+IF(G23=0,0,1)+IF(H23=0,0,1)+IF(I23=0,0,1)+IF(J23=0,0,1)+IF(K23=0,0,1)</f>
        <v>0</v>
      </c>
      <c r="F21" s="59" t="s">
        <v>6</v>
      </c>
      <c r="G21" s="22"/>
      <c r="H21" s="22"/>
      <c r="I21" s="22"/>
      <c r="J21" s="22"/>
      <c r="K21" s="25"/>
      <c r="L21" s="60"/>
    </row>
    <row r="22" spans="1:12" x14ac:dyDescent="0.25">
      <c r="A22" s="61" t="s">
        <v>7</v>
      </c>
      <c r="B22" s="137" t="s">
        <v>8</v>
      </c>
      <c r="C22" s="137" t="s">
        <v>9</v>
      </c>
      <c r="D22" s="137" t="s">
        <v>10</v>
      </c>
      <c r="E22" s="137" t="s">
        <v>11</v>
      </c>
      <c r="F22" s="143" t="s">
        <v>12</v>
      </c>
      <c r="G22" s="137" t="s">
        <v>13</v>
      </c>
      <c r="H22" s="137" t="s">
        <v>14</v>
      </c>
      <c r="I22" s="137" t="s">
        <v>15</v>
      </c>
      <c r="J22" s="137" t="s">
        <v>16</v>
      </c>
      <c r="K22" s="138" t="s">
        <v>17</v>
      </c>
      <c r="L22" s="62"/>
    </row>
    <row r="23" spans="1:12" x14ac:dyDescent="0.25">
      <c r="A23" s="61" t="s">
        <v>20</v>
      </c>
      <c r="B23" s="141">
        <v>0</v>
      </c>
      <c r="C23" s="141">
        <v>0</v>
      </c>
      <c r="D23" s="141">
        <v>0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0</v>
      </c>
      <c r="K23" s="141">
        <v>0</v>
      </c>
      <c r="L23" s="63">
        <f>SUM(B23:K23)</f>
        <v>0</v>
      </c>
    </row>
    <row r="24" spans="1:12" ht="15.75" thickBot="1" x14ac:dyDescent="0.3">
      <c r="A24" s="64" t="s">
        <v>35</v>
      </c>
      <c r="B24" s="65">
        <f>IF(B23=0,0,IF(B23&gt;=18,31+17+6,IF(B23&gt;=16,31+9.5+7,IF(B23&lt;6,31+6,31+9.5))))</f>
        <v>0</v>
      </c>
      <c r="C24" s="65">
        <f t="shared" ref="C24:K24" si="4">IF(C23=0,0,IF(C23&gt;=18,31+17+6,IF(C23&gt;=16,31+9.5+7,IF(C23&lt;6,31+6,31+9.5))))</f>
        <v>0</v>
      </c>
      <c r="D24" s="65">
        <f t="shared" si="4"/>
        <v>0</v>
      </c>
      <c r="E24" s="65">
        <f t="shared" si="4"/>
        <v>0</v>
      </c>
      <c r="F24" s="65">
        <f t="shared" si="4"/>
        <v>0</v>
      </c>
      <c r="G24" s="65">
        <f t="shared" si="4"/>
        <v>0</v>
      </c>
      <c r="H24" s="65">
        <f t="shared" si="4"/>
        <v>0</v>
      </c>
      <c r="I24" s="65">
        <f t="shared" si="4"/>
        <v>0</v>
      </c>
      <c r="J24" s="65">
        <f t="shared" si="4"/>
        <v>0</v>
      </c>
      <c r="K24" s="65">
        <f t="shared" si="4"/>
        <v>0</v>
      </c>
      <c r="L24" s="66">
        <f>SUM(B24:K24)</f>
        <v>0</v>
      </c>
    </row>
    <row r="25" spans="1:12" x14ac:dyDescent="0.25">
      <c r="A25" s="57" t="s">
        <v>36</v>
      </c>
      <c r="B25" s="58"/>
      <c r="C25" s="22"/>
      <c r="D25" s="22"/>
      <c r="E25" s="23">
        <f>IF(B27=0,0,1)+IF(C27=0,0,1)+IF(D27=0,0,1)+IF(E27=0,0,1)+IF(F27=0,0,1)+IF(G27=0,0,1)+IF(H27=0,0,1)+IF(I27=0,0,1)+IF(J27=0,0,1)+IF(K27=0,0,1)</f>
        <v>0</v>
      </c>
      <c r="F25" s="59" t="s">
        <v>6</v>
      </c>
      <c r="G25" s="22"/>
      <c r="H25" s="22"/>
      <c r="I25" s="22"/>
      <c r="J25" s="22"/>
      <c r="K25" s="25"/>
      <c r="L25" s="60"/>
    </row>
    <row r="26" spans="1:12" x14ac:dyDescent="0.25">
      <c r="A26" s="61" t="s">
        <v>7</v>
      </c>
      <c r="B26" s="137" t="s">
        <v>8</v>
      </c>
      <c r="C26" s="137" t="s">
        <v>9</v>
      </c>
      <c r="D26" s="137" t="s">
        <v>10</v>
      </c>
      <c r="E26" s="137" t="s">
        <v>11</v>
      </c>
      <c r="F26" s="143" t="s">
        <v>12</v>
      </c>
      <c r="G26" s="137" t="s">
        <v>13</v>
      </c>
      <c r="H26" s="137" t="s">
        <v>14</v>
      </c>
      <c r="I26" s="137" t="s">
        <v>15</v>
      </c>
      <c r="J26" s="137" t="s">
        <v>16</v>
      </c>
      <c r="K26" s="138" t="s">
        <v>17</v>
      </c>
      <c r="L26" s="62"/>
    </row>
    <row r="27" spans="1:12" x14ac:dyDescent="0.25">
      <c r="A27" s="61" t="s">
        <v>20</v>
      </c>
      <c r="B27" s="141">
        <v>0</v>
      </c>
      <c r="C27" s="137">
        <v>0</v>
      </c>
      <c r="D27" s="137">
        <v>0</v>
      </c>
      <c r="E27" s="137">
        <v>0</v>
      </c>
      <c r="F27" s="137">
        <v>0</v>
      </c>
      <c r="G27" s="137">
        <v>0</v>
      </c>
      <c r="H27" s="137">
        <v>0</v>
      </c>
      <c r="I27" s="137">
        <v>0</v>
      </c>
      <c r="J27" s="137">
        <v>0</v>
      </c>
      <c r="K27" s="138">
        <v>0</v>
      </c>
      <c r="L27" s="63">
        <f>SUM(B27:K27)</f>
        <v>0</v>
      </c>
    </row>
    <row r="28" spans="1:12" ht="15.75" thickBot="1" x14ac:dyDescent="0.3">
      <c r="A28" s="67" t="s">
        <v>35</v>
      </c>
      <c r="B28" s="65">
        <f>IF(B27=0,0,IF(B27&gt;=18,31+17+6,IF(B27&gt;=16,31+10+7,IF(B27&lt;6,31+6,31+10))))</f>
        <v>0</v>
      </c>
      <c r="C28" s="65">
        <f t="shared" ref="C28:K28" si="5">IF(C27=0,0,IF(C27&gt;=18,31+17+6,IF(C27&gt;=16,31+10+7,IF(C27&lt;6,31+6,31+10))))</f>
        <v>0</v>
      </c>
      <c r="D28" s="65">
        <f t="shared" si="5"/>
        <v>0</v>
      </c>
      <c r="E28" s="65">
        <f t="shared" si="5"/>
        <v>0</v>
      </c>
      <c r="F28" s="65">
        <f t="shared" si="5"/>
        <v>0</v>
      </c>
      <c r="G28" s="65">
        <f t="shared" si="5"/>
        <v>0</v>
      </c>
      <c r="H28" s="65">
        <f t="shared" si="5"/>
        <v>0</v>
      </c>
      <c r="I28" s="65">
        <f t="shared" si="5"/>
        <v>0</v>
      </c>
      <c r="J28" s="65">
        <f t="shared" si="5"/>
        <v>0</v>
      </c>
      <c r="K28" s="65">
        <f t="shared" si="5"/>
        <v>0</v>
      </c>
      <c r="L28" s="47">
        <f>SUM(B28:K28)</f>
        <v>0</v>
      </c>
    </row>
    <row r="29" spans="1:12" ht="16.5" thickTop="1" thickBot="1" x14ac:dyDescent="0.3">
      <c r="A29" s="71"/>
      <c r="B29" s="72"/>
      <c r="C29" s="73"/>
      <c r="D29" s="54"/>
      <c r="E29" s="54" t="s">
        <v>41</v>
      </c>
      <c r="F29" s="54"/>
      <c r="G29" s="54"/>
      <c r="H29" s="54"/>
      <c r="I29" s="54"/>
      <c r="J29" s="54"/>
      <c r="K29" s="55"/>
      <c r="L29" s="74"/>
    </row>
    <row r="30" spans="1:12" x14ac:dyDescent="0.25">
      <c r="A30" s="57" t="s">
        <v>34</v>
      </c>
      <c r="B30" s="58"/>
      <c r="C30" s="22"/>
      <c r="D30" s="22"/>
      <c r="E30" s="23">
        <f>IF(B32=0,0,1)+IF(C32=0,0,1)+IF(D32=0,0,1)+IF(E32=0,0,1)+IF(F32=0,0,1)+IF(G32=0,0,1)+IF(H32=0,0,1)+IF(I32=0,0,1)+IF(J32=0,0,1)+IF(K32=0,0,1)</f>
        <v>0</v>
      </c>
      <c r="F30" s="59" t="s">
        <v>6</v>
      </c>
      <c r="G30" s="22"/>
      <c r="H30" s="22"/>
      <c r="I30" s="22"/>
      <c r="J30" s="22"/>
      <c r="K30" s="25"/>
      <c r="L30" s="60"/>
    </row>
    <row r="31" spans="1:12" x14ac:dyDescent="0.25">
      <c r="A31" s="61" t="s">
        <v>7</v>
      </c>
      <c r="B31" s="141" t="s">
        <v>8</v>
      </c>
      <c r="C31" s="137" t="s">
        <v>9</v>
      </c>
      <c r="D31" s="137" t="s">
        <v>10</v>
      </c>
      <c r="E31" s="142" t="s">
        <v>11</v>
      </c>
      <c r="F31" s="143" t="s">
        <v>12</v>
      </c>
      <c r="G31" s="137" t="s">
        <v>13</v>
      </c>
      <c r="H31" s="137" t="s">
        <v>14</v>
      </c>
      <c r="I31" s="137" t="s">
        <v>15</v>
      </c>
      <c r="J31" s="137" t="s">
        <v>16</v>
      </c>
      <c r="K31" s="138" t="s">
        <v>17</v>
      </c>
      <c r="L31" s="62"/>
    </row>
    <row r="32" spans="1:12" x14ac:dyDescent="0.25">
      <c r="A32" s="61" t="s">
        <v>20</v>
      </c>
      <c r="B32" s="141">
        <v>0</v>
      </c>
      <c r="C32" s="137">
        <v>0</v>
      </c>
      <c r="D32" s="137">
        <v>0</v>
      </c>
      <c r="E32" s="137">
        <v>0</v>
      </c>
      <c r="F32" s="137">
        <v>0</v>
      </c>
      <c r="G32" s="137">
        <v>0</v>
      </c>
      <c r="H32" s="137">
        <v>0</v>
      </c>
      <c r="I32" s="137">
        <v>0</v>
      </c>
      <c r="J32" s="137">
        <v>0</v>
      </c>
      <c r="K32" s="138">
        <v>0</v>
      </c>
      <c r="L32" s="63">
        <f>SUM(B32:K32)</f>
        <v>0</v>
      </c>
    </row>
    <row r="33" spans="1:12" ht="15.75" thickBot="1" x14ac:dyDescent="0.3">
      <c r="A33" s="75" t="s">
        <v>35</v>
      </c>
      <c r="B33" s="65">
        <f>IF(B32=0,0,IF(B32&gt;=18,31+17+6,IF(B32&gt;=16,31+9.5+7,IF(B32&lt;13,31+6,31+9.5))))</f>
        <v>0</v>
      </c>
      <c r="C33" s="65">
        <f t="shared" ref="C33:K33" si="6">IF(C32=0,0,IF(C32&gt;=18,31+17+6,IF(C32&gt;=16,31+9.5+7,IF(C32&lt;13,31+6,31+9.5))))</f>
        <v>0</v>
      </c>
      <c r="D33" s="65">
        <f t="shared" si="6"/>
        <v>0</v>
      </c>
      <c r="E33" s="65">
        <f t="shared" si="6"/>
        <v>0</v>
      </c>
      <c r="F33" s="65">
        <f t="shared" si="6"/>
        <v>0</v>
      </c>
      <c r="G33" s="65">
        <f t="shared" si="6"/>
        <v>0</v>
      </c>
      <c r="H33" s="65">
        <f t="shared" si="6"/>
        <v>0</v>
      </c>
      <c r="I33" s="65">
        <f t="shared" si="6"/>
        <v>0</v>
      </c>
      <c r="J33" s="65">
        <f t="shared" si="6"/>
        <v>0</v>
      </c>
      <c r="K33" s="65">
        <f t="shared" si="6"/>
        <v>0</v>
      </c>
      <c r="L33" s="76">
        <f>SUM(B33:K33)</f>
        <v>0</v>
      </c>
    </row>
    <row r="34" spans="1:12" x14ac:dyDescent="0.25">
      <c r="A34" s="77" t="s">
        <v>36</v>
      </c>
      <c r="B34" s="58"/>
      <c r="C34" s="22"/>
      <c r="D34" s="22"/>
      <c r="E34" s="33">
        <f>IF(B36=0,0,1)+IF(C36=0,0,1)+IF(D36=0,0,1)+IF(E36=0,0,1)+IF(F36=0,0,1)+IF(G36=0,0,1)+IF(H36=0,0,1)+IF(I36=0,0,1)+IF(J36=0,0,1)+IF(K36=0,0,1)</f>
        <v>0</v>
      </c>
      <c r="F34" s="78" t="s">
        <v>6</v>
      </c>
      <c r="G34" s="22"/>
      <c r="H34" s="22">
        <v>0</v>
      </c>
      <c r="I34" s="22"/>
      <c r="J34" s="22"/>
      <c r="K34" s="25"/>
      <c r="L34" s="79"/>
    </row>
    <row r="35" spans="1:12" x14ac:dyDescent="0.25">
      <c r="A35" s="61" t="s">
        <v>7</v>
      </c>
      <c r="B35" s="141" t="s">
        <v>8</v>
      </c>
      <c r="C35" s="137" t="s">
        <v>9</v>
      </c>
      <c r="D35" s="137" t="s">
        <v>10</v>
      </c>
      <c r="E35" s="142" t="s">
        <v>11</v>
      </c>
      <c r="F35" s="143" t="s">
        <v>12</v>
      </c>
      <c r="G35" s="137" t="s">
        <v>13</v>
      </c>
      <c r="H35" s="137" t="s">
        <v>14</v>
      </c>
      <c r="I35" s="137" t="s">
        <v>15</v>
      </c>
      <c r="J35" s="137" t="s">
        <v>16</v>
      </c>
      <c r="K35" s="138" t="s">
        <v>17</v>
      </c>
      <c r="L35" s="62"/>
    </row>
    <row r="36" spans="1:12" x14ac:dyDescent="0.25">
      <c r="A36" s="61" t="s">
        <v>20</v>
      </c>
      <c r="B36" s="141">
        <v>0</v>
      </c>
      <c r="C36" s="137">
        <v>0</v>
      </c>
      <c r="D36" s="137">
        <v>0</v>
      </c>
      <c r="E36" s="137">
        <v>0</v>
      </c>
      <c r="F36" s="137">
        <v>0</v>
      </c>
      <c r="G36" s="137">
        <v>0</v>
      </c>
      <c r="H36" s="137">
        <v>0</v>
      </c>
      <c r="I36" s="137">
        <v>0</v>
      </c>
      <c r="J36" s="137">
        <v>0</v>
      </c>
      <c r="K36" s="138">
        <v>0</v>
      </c>
      <c r="L36" s="63">
        <f>SUM(B36:K36)</f>
        <v>0</v>
      </c>
    </row>
    <row r="37" spans="1:12" ht="15.75" thickBot="1" x14ac:dyDescent="0.3">
      <c r="A37" s="67" t="s">
        <v>35</v>
      </c>
      <c r="B37" s="65">
        <f>IF(B36=0,0,IF(B36&gt;=18,31+17+6,IF(B36&gt;=16,31+10+7,IF(B36&lt;13,31+6,31+10))))</f>
        <v>0</v>
      </c>
      <c r="C37" s="65">
        <f t="shared" ref="C37:K37" si="7">IF(C36=0,0,IF(C36&gt;=18,31+17+6,IF(C36&gt;=16,31+10+7,IF(C36&lt;13,31+6,31+10))))</f>
        <v>0</v>
      </c>
      <c r="D37" s="65">
        <f t="shared" si="7"/>
        <v>0</v>
      </c>
      <c r="E37" s="65">
        <f t="shared" si="7"/>
        <v>0</v>
      </c>
      <c r="F37" s="65">
        <f t="shared" si="7"/>
        <v>0</v>
      </c>
      <c r="G37" s="65">
        <f t="shared" si="7"/>
        <v>0</v>
      </c>
      <c r="H37" s="65">
        <f t="shared" si="7"/>
        <v>0</v>
      </c>
      <c r="I37" s="65">
        <f t="shared" si="7"/>
        <v>0</v>
      </c>
      <c r="J37" s="65">
        <f t="shared" si="7"/>
        <v>0</v>
      </c>
      <c r="K37" s="65">
        <f t="shared" si="7"/>
        <v>0</v>
      </c>
      <c r="L37" s="47">
        <f>SUM(B37:K37)</f>
        <v>0</v>
      </c>
    </row>
    <row r="38" spans="1:12" ht="15.75" thickTop="1" x14ac:dyDescent="0.25">
      <c r="A38" s="80" t="s">
        <v>27</v>
      </c>
      <c r="B38" s="128">
        <f>E3+E7+E34+E30+E25+E21+E16+E12</f>
        <v>0</v>
      </c>
      <c r="C38" s="81"/>
      <c r="D38" s="82"/>
      <c r="E38" s="82"/>
      <c r="F38" s="82"/>
      <c r="G38" s="82"/>
      <c r="H38" s="82"/>
      <c r="I38" s="82"/>
      <c r="J38" s="82"/>
      <c r="K38" s="83" t="s">
        <v>42</v>
      </c>
      <c r="L38" s="130">
        <f>L6+L10+L37+L33+L15+L19+L24+L28</f>
        <v>0</v>
      </c>
    </row>
    <row r="39" spans="1:12" ht="15.75" thickBot="1" x14ac:dyDescent="0.3">
      <c r="A39" s="67" t="s">
        <v>29</v>
      </c>
      <c r="B39" s="129">
        <f>L5+L9+L36+L32+L27+L23+L14+L18</f>
        <v>0</v>
      </c>
      <c r="C39" s="84"/>
      <c r="D39" s="85"/>
      <c r="E39" s="85"/>
      <c r="F39" s="85"/>
      <c r="G39" s="85"/>
      <c r="H39" s="85"/>
      <c r="I39" s="85"/>
      <c r="J39" s="85"/>
      <c r="K39" s="86"/>
      <c r="L39" s="87"/>
    </row>
    <row r="40" spans="1:12" ht="15.75" thickTop="1" x14ac:dyDescent="0.25"/>
  </sheetData>
  <protectedRanges>
    <protectedRange sqref="B5:K5 B9:K9 B14:K14 B18:K18 B23:K23 B27:K27 B36:K36 B32:K32" name="Effectif_1"/>
    <protectedRange sqref="F17:K17 F13:K13 B35:K35 B31:K31 B8:K8 B4:K4 F26:K26 F22:K22" name="Nom Division_1"/>
    <protectedRange sqref="B13:E13" name="Nom Division_1_1"/>
    <protectedRange sqref="B17:E17" name="Nom Division_2"/>
    <protectedRange sqref="B22:E22" name="Nom Division_3"/>
    <protectedRange sqref="B26:E26" name="Nom Division_4"/>
  </protectedRanges>
  <dataValidations count="2">
    <dataValidation type="whole" operator="lessThanOrEqual" allowBlank="1" showInputMessage="1" showErrorMessage="1" sqref="B14:K14 B18:K18">
      <formula1>20</formula1>
    </dataValidation>
    <dataValidation type="whole" operator="lessThanOrEqual" allowBlank="1" showInputMessage="1" showErrorMessage="1" sqref="B32:K32 B36:K36 B27:K27 B23:K23">
      <formula1>24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B6" sqref="B6"/>
    </sheetView>
  </sheetViews>
  <sheetFormatPr baseColWidth="10" defaultRowHeight="15" x14ac:dyDescent="0.25"/>
  <cols>
    <col min="1" max="1" width="14.42578125" bestFit="1" customWidth="1"/>
  </cols>
  <sheetData>
    <row r="1" spans="1:12" ht="16.5" thickTop="1" thickBot="1" x14ac:dyDescent="0.3">
      <c r="A1" s="48" t="s">
        <v>61</v>
      </c>
      <c r="B1" s="134" t="s">
        <v>60</v>
      </c>
      <c r="C1" s="135"/>
      <c r="D1" s="136"/>
      <c r="E1" s="136"/>
      <c r="F1" s="49"/>
      <c r="G1" s="49"/>
      <c r="H1" s="49"/>
      <c r="I1" s="49" t="s">
        <v>2</v>
      </c>
      <c r="J1" s="49"/>
      <c r="K1" s="49"/>
      <c r="L1" s="50" t="s">
        <v>32</v>
      </c>
    </row>
    <row r="2" spans="1:12" ht="16.5" thickTop="1" thickBot="1" x14ac:dyDescent="0.3">
      <c r="A2" s="51"/>
      <c r="B2" s="52"/>
      <c r="C2" s="53"/>
      <c r="D2" s="54"/>
      <c r="E2" s="54"/>
      <c r="F2" s="54"/>
      <c r="G2" s="54"/>
      <c r="H2" s="54"/>
      <c r="I2" s="54"/>
      <c r="J2" s="54"/>
      <c r="K2" s="55"/>
      <c r="L2" s="56"/>
    </row>
    <row r="3" spans="1:12" x14ac:dyDescent="0.25">
      <c r="A3" s="57" t="s">
        <v>43</v>
      </c>
      <c r="B3" s="58"/>
      <c r="C3" s="22"/>
      <c r="D3" s="22"/>
      <c r="E3" s="131">
        <f>IF(B5=0,0,1)+IF(C5=0,0,1)+IF(D5=0,0,1)+IF(E5=0,0,1)+IF(F5=0,0,1)+IF(G5=0,0,1)+IF(H5=0,0,1)+IF(I5=0,0,1)+IF(J5=0,0,1)+IF(K5=0,0,1)</f>
        <v>0</v>
      </c>
      <c r="F3" s="59" t="s">
        <v>6</v>
      </c>
      <c r="G3" s="22"/>
      <c r="H3" s="22"/>
      <c r="I3" s="22"/>
      <c r="J3" s="22"/>
      <c r="K3" s="25"/>
      <c r="L3" s="60"/>
    </row>
    <row r="4" spans="1:12" x14ac:dyDescent="0.25">
      <c r="A4" s="61" t="s">
        <v>7</v>
      </c>
      <c r="B4" s="141" t="s">
        <v>8</v>
      </c>
      <c r="C4" s="137" t="s">
        <v>9</v>
      </c>
      <c r="D4" s="137" t="s">
        <v>10</v>
      </c>
      <c r="E4" s="142" t="s">
        <v>11</v>
      </c>
      <c r="F4" s="143" t="s">
        <v>12</v>
      </c>
      <c r="G4" s="137" t="s">
        <v>13</v>
      </c>
      <c r="H4" s="137" t="s">
        <v>14</v>
      </c>
      <c r="I4" s="137" t="s">
        <v>15</v>
      </c>
      <c r="J4" s="137" t="s">
        <v>16</v>
      </c>
      <c r="K4" s="138" t="s">
        <v>17</v>
      </c>
      <c r="L4" s="62"/>
    </row>
    <row r="5" spans="1:12" x14ac:dyDescent="0.25">
      <c r="A5" s="61" t="s">
        <v>20</v>
      </c>
      <c r="B5" s="141">
        <v>0</v>
      </c>
      <c r="C5" s="137">
        <v>0</v>
      </c>
      <c r="D5" s="137">
        <v>0</v>
      </c>
      <c r="E5" s="137">
        <v>0</v>
      </c>
      <c r="F5" s="137">
        <v>0</v>
      </c>
      <c r="G5" s="137">
        <v>0</v>
      </c>
      <c r="H5" s="137">
        <v>0</v>
      </c>
      <c r="I5" s="137">
        <v>0</v>
      </c>
      <c r="J5" s="137">
        <v>0</v>
      </c>
      <c r="K5" s="138">
        <v>0</v>
      </c>
      <c r="L5" s="132">
        <f>SUM(B5:K5)</f>
        <v>0</v>
      </c>
    </row>
    <row r="6" spans="1:12" ht="15.75" thickBot="1" x14ac:dyDescent="0.3">
      <c r="A6" s="64" t="s">
        <v>35</v>
      </c>
      <c r="B6" s="65">
        <f>IF(B5=0,0,30+2)</f>
        <v>0</v>
      </c>
      <c r="C6" s="65">
        <f t="shared" ref="C6:K6" si="0">IF(C5=0,0,30+2)</f>
        <v>0</v>
      </c>
      <c r="D6" s="65">
        <f t="shared" si="0"/>
        <v>0</v>
      </c>
      <c r="E6" s="65">
        <f t="shared" si="0"/>
        <v>0</v>
      </c>
      <c r="F6" s="65">
        <f t="shared" si="0"/>
        <v>0</v>
      </c>
      <c r="G6" s="65">
        <f t="shared" si="0"/>
        <v>0</v>
      </c>
      <c r="H6" s="65">
        <f t="shared" si="0"/>
        <v>0</v>
      </c>
      <c r="I6" s="65">
        <f t="shared" si="0"/>
        <v>0</v>
      </c>
      <c r="J6" s="65">
        <f t="shared" si="0"/>
        <v>0</v>
      </c>
      <c r="K6" s="65">
        <f t="shared" si="0"/>
        <v>0</v>
      </c>
      <c r="L6" s="133">
        <f>SUM(B6:K6)</f>
        <v>0</v>
      </c>
    </row>
    <row r="7" spans="1:12" ht="25.5" thickBot="1" x14ac:dyDescent="0.3">
      <c r="A7" s="146" t="s">
        <v>62</v>
      </c>
      <c r="B7" s="65">
        <f>IF(B5=0,0,10)</f>
        <v>0</v>
      </c>
      <c r="C7" s="65">
        <f t="shared" ref="C7:K7" si="1">IF(C5=0,0,10)</f>
        <v>0</v>
      </c>
      <c r="D7" s="65">
        <f t="shared" si="1"/>
        <v>0</v>
      </c>
      <c r="E7" s="65">
        <f t="shared" si="1"/>
        <v>0</v>
      </c>
      <c r="F7" s="65">
        <f t="shared" si="1"/>
        <v>0</v>
      </c>
      <c r="G7" s="65">
        <f t="shared" si="1"/>
        <v>0</v>
      </c>
      <c r="H7" s="65">
        <f t="shared" si="1"/>
        <v>0</v>
      </c>
      <c r="I7" s="65">
        <f t="shared" si="1"/>
        <v>0</v>
      </c>
      <c r="J7" s="65">
        <f t="shared" si="1"/>
        <v>0</v>
      </c>
      <c r="K7" s="147">
        <f t="shared" si="1"/>
        <v>0</v>
      </c>
      <c r="L7" s="148">
        <f>SUM(B7:K7)</f>
        <v>0</v>
      </c>
    </row>
    <row r="8" spans="1:12" ht="16.5" thickTop="1" thickBot="1" x14ac:dyDescent="0.3">
      <c r="K8" s="149" t="s">
        <v>63</v>
      </c>
      <c r="L8" s="150">
        <f>L6+L7</f>
        <v>0</v>
      </c>
    </row>
    <row r="9" spans="1:12" ht="15.75" thickTop="1" x14ac:dyDescent="0.25"/>
  </sheetData>
  <protectedRanges>
    <protectedRange sqref="B5:K5" name="Effectif"/>
    <protectedRange sqref="B4:K4" name="Nom Division"/>
  </protectedRange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>
      <selection activeCell="D14" sqref="D14:D15"/>
    </sheetView>
  </sheetViews>
  <sheetFormatPr baseColWidth="10" defaultRowHeight="15" x14ac:dyDescent="0.25"/>
  <cols>
    <col min="1" max="1" width="12.42578125" style="88" customWidth="1"/>
    <col min="2" max="2" width="18.42578125" style="88" customWidth="1"/>
    <col min="3" max="3" width="12.42578125" style="88" customWidth="1"/>
    <col min="4" max="4" width="13.85546875" style="88" customWidth="1"/>
    <col min="5" max="5" width="17.5703125" style="88" customWidth="1"/>
    <col min="6" max="6" width="7.5703125" style="88"/>
    <col min="7" max="7" width="6.7109375" style="88" customWidth="1"/>
    <col min="8" max="8" width="35.5703125" style="88" customWidth="1"/>
    <col min="9" max="10" width="15.5703125" style="88" customWidth="1"/>
    <col min="11" max="15" width="7.5703125" style="88"/>
    <col min="16" max="16" width="9.140625" style="89" customWidth="1"/>
    <col min="17" max="17" width="9.28515625" style="88" customWidth="1"/>
  </cols>
  <sheetData>
    <row r="1" spans="1:19" ht="26.25" x14ac:dyDescent="0.4">
      <c r="A1" s="95"/>
      <c r="B1" s="99"/>
      <c r="C1" s="100"/>
      <c r="D1" s="99"/>
      <c r="E1" s="99"/>
      <c r="F1" s="101"/>
      <c r="G1" s="99"/>
      <c r="H1" s="99"/>
      <c r="I1" s="95"/>
      <c r="J1" s="95"/>
      <c r="K1" s="95"/>
      <c r="L1" s="95"/>
      <c r="M1" s="95"/>
      <c r="N1" s="95"/>
      <c r="O1" s="95"/>
      <c r="P1" s="96"/>
      <c r="Q1" s="95"/>
    </row>
    <row r="2" spans="1:19" ht="26.25" x14ac:dyDescent="0.4">
      <c r="A2" s="95"/>
      <c r="B2" s="99"/>
      <c r="C2" s="100"/>
      <c r="D2" s="99"/>
      <c r="E2" s="99"/>
      <c r="F2" s="101" t="s">
        <v>44</v>
      </c>
      <c r="G2" s="99"/>
      <c r="H2" s="99"/>
      <c r="I2" s="95"/>
      <c r="J2" s="95"/>
      <c r="K2" s="95"/>
      <c r="L2" s="95"/>
      <c r="M2" s="95"/>
      <c r="N2" s="95"/>
      <c r="O2" s="95"/>
      <c r="P2" s="96"/>
      <c r="Q2" s="95"/>
      <c r="R2" s="190"/>
      <c r="S2" s="190"/>
    </row>
    <row r="3" spans="1:19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6"/>
      <c r="Q3" s="95"/>
      <c r="R3" s="190"/>
      <c r="S3" s="190"/>
    </row>
    <row r="4" spans="1:19" x14ac:dyDescent="0.25">
      <c r="A4" s="95"/>
      <c r="B4" s="95"/>
      <c r="C4" s="95"/>
      <c r="D4" s="95"/>
      <c r="E4" s="95"/>
      <c r="F4" s="91"/>
      <c r="G4" s="91"/>
      <c r="H4" s="91"/>
      <c r="I4" s="91"/>
      <c r="J4" s="91"/>
      <c r="K4" s="91"/>
      <c r="L4" s="91"/>
      <c r="M4" s="91"/>
      <c r="N4" s="91"/>
      <c r="O4" s="91"/>
      <c r="P4" s="96"/>
      <c r="Q4" s="95"/>
      <c r="R4" s="190"/>
      <c r="S4" s="190"/>
    </row>
    <row r="5" spans="1:19" ht="15.75" thickBot="1" x14ac:dyDescent="0.3">
      <c r="F5" s="91"/>
      <c r="G5" s="91"/>
      <c r="H5" s="91"/>
      <c r="I5" s="91"/>
      <c r="J5" s="91"/>
      <c r="K5" s="91"/>
      <c r="L5" s="91"/>
      <c r="M5" s="91"/>
      <c r="N5" s="91"/>
      <c r="O5" s="91"/>
      <c r="P5" s="96"/>
      <c r="Q5" s="95"/>
      <c r="R5" s="190"/>
      <c r="S5" s="190"/>
    </row>
    <row r="6" spans="1:19" ht="16.5" thickBot="1" x14ac:dyDescent="0.3">
      <c r="B6" s="213" t="s">
        <v>46</v>
      </c>
      <c r="C6" s="213"/>
      <c r="D6" s="213"/>
      <c r="E6" s="90"/>
      <c r="F6" s="91"/>
      <c r="G6" s="91"/>
      <c r="H6" s="187"/>
      <c r="I6" s="187"/>
      <c r="J6" s="187"/>
      <c r="K6" s="187"/>
      <c r="L6" s="187"/>
      <c r="M6" s="187"/>
      <c r="N6" s="187"/>
      <c r="O6" s="187"/>
      <c r="P6" s="90"/>
      <c r="Q6" s="91"/>
      <c r="R6" s="190"/>
      <c r="S6" s="190"/>
    </row>
    <row r="7" spans="1:19" ht="15.75" x14ac:dyDescent="0.25">
      <c r="B7" s="102"/>
      <c r="C7" s="102"/>
      <c r="D7" s="102"/>
      <c r="E7" s="102"/>
      <c r="F7" s="91"/>
      <c r="G7" s="91"/>
      <c r="H7" s="187"/>
      <c r="I7" s="187"/>
      <c r="J7" s="187"/>
      <c r="K7" s="187"/>
      <c r="L7" s="187"/>
      <c r="M7" s="187"/>
      <c r="N7" s="187"/>
      <c r="O7" s="187"/>
      <c r="P7" s="90"/>
      <c r="Q7" s="91"/>
      <c r="R7" s="190"/>
      <c r="S7" s="190"/>
    </row>
    <row r="8" spans="1:19" ht="16.5" thickBot="1" x14ac:dyDescent="0.3">
      <c r="B8" s="103"/>
      <c r="C8" s="103"/>
      <c r="D8" s="103"/>
      <c r="E8" s="104"/>
      <c r="F8" s="91"/>
      <c r="G8" s="91"/>
      <c r="H8" s="191"/>
      <c r="I8" s="188"/>
      <c r="J8" s="188"/>
      <c r="K8" s="91"/>
      <c r="L8" s="91"/>
      <c r="M8" s="91"/>
      <c r="N8" s="91"/>
      <c r="O8" s="91"/>
      <c r="P8" s="92"/>
      <c r="Q8" s="91"/>
      <c r="R8" s="190"/>
      <c r="S8" s="190"/>
    </row>
    <row r="9" spans="1:19" ht="15.75" thickBot="1" x14ac:dyDescent="0.3">
      <c r="B9" s="209" t="s">
        <v>47</v>
      </c>
      <c r="C9" s="209"/>
      <c r="D9" s="209"/>
      <c r="F9" s="91"/>
      <c r="G9" s="91"/>
      <c r="H9" s="192"/>
      <c r="I9" s="193"/>
      <c r="J9" s="193"/>
      <c r="K9" s="91"/>
      <c r="L9" s="91"/>
      <c r="M9" s="189"/>
      <c r="N9" s="189"/>
      <c r="O9" s="189"/>
      <c r="P9" s="94"/>
      <c r="Q9" s="91"/>
      <c r="R9" s="190"/>
      <c r="S9" s="190"/>
    </row>
    <row r="10" spans="1:19" ht="15.75" thickBot="1" x14ac:dyDescent="0.3">
      <c r="B10" s="214" t="s">
        <v>48</v>
      </c>
      <c r="C10" s="105" t="s">
        <v>45</v>
      </c>
      <c r="D10" s="93"/>
      <c r="F10" s="91"/>
      <c r="G10" s="91"/>
      <c r="H10" s="192"/>
      <c r="I10" s="193"/>
      <c r="J10" s="193"/>
      <c r="K10" s="91"/>
      <c r="L10" s="91"/>
      <c r="M10" s="91"/>
      <c r="N10" s="91"/>
      <c r="O10" s="91"/>
      <c r="P10" s="96"/>
      <c r="Q10" s="91"/>
      <c r="R10" s="190"/>
      <c r="S10" s="190"/>
    </row>
    <row r="11" spans="1:19" ht="15.75" thickBot="1" x14ac:dyDescent="0.3">
      <c r="B11" s="214"/>
      <c r="C11" s="106" t="s">
        <v>49</v>
      </c>
      <c r="D11" s="107"/>
      <c r="F11" s="91"/>
      <c r="G11" s="91"/>
      <c r="H11" s="192"/>
      <c r="I11" s="193"/>
      <c r="J11" s="193"/>
      <c r="K11" s="91"/>
      <c r="L11" s="91"/>
      <c r="M11" s="91"/>
      <c r="N11" s="91"/>
      <c r="O11" s="91"/>
      <c r="P11" s="96"/>
      <c r="Q11" s="91"/>
      <c r="R11" s="190"/>
      <c r="S11" s="190"/>
    </row>
    <row r="12" spans="1:19" x14ac:dyDescent="0.25">
      <c r="D12" s="108">
        <f>D10+D11</f>
        <v>0</v>
      </c>
      <c r="F12" s="91"/>
      <c r="G12" s="91"/>
      <c r="H12" s="192"/>
      <c r="I12" s="193"/>
      <c r="J12" s="193"/>
      <c r="K12" s="91"/>
      <c r="L12" s="91"/>
      <c r="M12" s="91"/>
      <c r="N12" s="91"/>
      <c r="O12" s="91"/>
      <c r="P12" s="96"/>
      <c r="Q12" s="91"/>
      <c r="R12" s="190"/>
      <c r="S12" s="190"/>
    </row>
    <row r="13" spans="1:19" ht="15.75" thickBot="1" x14ac:dyDescent="0.3">
      <c r="F13" s="91"/>
      <c r="G13" s="91"/>
      <c r="H13" s="192"/>
      <c r="I13" s="193"/>
      <c r="J13" s="193"/>
      <c r="K13" s="91"/>
      <c r="L13" s="91"/>
      <c r="M13" s="91"/>
      <c r="N13" s="91"/>
      <c r="O13" s="91"/>
      <c r="P13" s="96"/>
      <c r="Q13" s="91"/>
      <c r="R13" s="190"/>
      <c r="S13" s="190"/>
    </row>
    <row r="14" spans="1:19" ht="15.75" thickBot="1" x14ac:dyDescent="0.3">
      <c r="A14" s="97"/>
      <c r="B14" s="215" t="s">
        <v>50</v>
      </c>
      <c r="C14" s="215"/>
      <c r="D14" s="216">
        <f>D20+D25+D30+B33</f>
        <v>0</v>
      </c>
      <c r="E14" s="97"/>
      <c r="F14" s="91"/>
      <c r="G14" s="91"/>
      <c r="H14" s="192"/>
      <c r="I14" s="193"/>
      <c r="J14" s="193"/>
      <c r="K14" s="91"/>
      <c r="L14" s="91"/>
      <c r="M14" s="91"/>
      <c r="N14" s="91"/>
      <c r="O14" s="91"/>
      <c r="P14" s="91"/>
      <c r="Q14" s="91"/>
      <c r="R14" s="190"/>
      <c r="S14" s="190"/>
    </row>
    <row r="15" spans="1:19" ht="15.75" thickBot="1" x14ac:dyDescent="0.3">
      <c r="B15" s="215"/>
      <c r="C15" s="215"/>
      <c r="D15" s="216"/>
      <c r="E15" s="109"/>
      <c r="F15" s="91"/>
      <c r="G15" s="91"/>
      <c r="H15" s="192"/>
      <c r="I15" s="193"/>
      <c r="J15" s="193"/>
      <c r="K15" s="91"/>
      <c r="L15" s="91"/>
      <c r="M15" s="91"/>
      <c r="N15" s="91"/>
      <c r="O15" s="91"/>
      <c r="P15" s="96"/>
      <c r="Q15" s="91"/>
      <c r="R15" s="190"/>
      <c r="S15" s="190"/>
    </row>
    <row r="16" spans="1:19" ht="15.75" thickBot="1" x14ac:dyDescent="0.3">
      <c r="B16" s="209" t="s">
        <v>57</v>
      </c>
      <c r="C16" s="209"/>
      <c r="D16" s="209"/>
      <c r="E16" s="110"/>
      <c r="F16" s="91"/>
      <c r="G16" s="91"/>
      <c r="H16" s="192"/>
      <c r="I16" s="193"/>
      <c r="J16" s="193"/>
      <c r="K16" s="91"/>
      <c r="L16" s="91"/>
      <c r="M16" s="91"/>
      <c r="N16" s="91"/>
      <c r="O16" s="91"/>
      <c r="P16" s="92"/>
      <c r="Q16" s="91"/>
      <c r="R16" s="190"/>
      <c r="S16" s="190"/>
    </row>
    <row r="17" spans="2:19" x14ac:dyDescent="0.25">
      <c r="B17" s="202" t="s">
        <v>51</v>
      </c>
      <c r="C17" s="202"/>
      <c r="D17" s="111">
        <f>'Bac Pro'!B39</f>
        <v>0</v>
      </c>
      <c r="E17" s="110"/>
      <c r="F17" s="91"/>
      <c r="G17" s="91"/>
      <c r="H17" s="192"/>
      <c r="I17" s="193"/>
      <c r="J17" s="193"/>
      <c r="K17" s="91"/>
      <c r="L17" s="91"/>
      <c r="M17" s="91"/>
      <c r="N17" s="91"/>
      <c r="O17" s="91"/>
      <c r="P17" s="92"/>
      <c r="Q17" s="91"/>
      <c r="R17" s="190"/>
      <c r="S17" s="190"/>
    </row>
    <row r="18" spans="2:19" x14ac:dyDescent="0.25">
      <c r="B18" s="202" t="s">
        <v>52</v>
      </c>
      <c r="C18" s="202"/>
      <c r="D18" s="111">
        <f>'Bac Pro'!B38</f>
        <v>0</v>
      </c>
      <c r="E18" s="110"/>
      <c r="F18" s="91"/>
      <c r="G18" s="91"/>
      <c r="H18" s="192"/>
      <c r="I18" s="193"/>
      <c r="J18" s="193"/>
      <c r="K18" s="91"/>
      <c r="L18" s="91"/>
      <c r="M18" s="91"/>
      <c r="N18" s="91"/>
      <c r="O18" s="91"/>
      <c r="P18" s="92"/>
      <c r="Q18" s="91"/>
      <c r="R18" s="190"/>
      <c r="S18" s="190"/>
    </row>
    <row r="19" spans="2:19" x14ac:dyDescent="0.25">
      <c r="B19" s="202" t="s">
        <v>53</v>
      </c>
      <c r="C19" s="202"/>
      <c r="D19" s="112">
        <f>'Bac Pro'!N40</f>
        <v>0</v>
      </c>
      <c r="E19" s="110"/>
      <c r="F19" s="91"/>
      <c r="G19" s="91"/>
      <c r="H19" s="192"/>
      <c r="I19" s="193"/>
      <c r="J19" s="193"/>
      <c r="K19" s="91"/>
      <c r="L19" s="91"/>
      <c r="M19" s="91"/>
      <c r="N19" s="91"/>
      <c r="O19" s="91"/>
      <c r="P19" s="96"/>
      <c r="Q19" s="95"/>
      <c r="R19" s="190"/>
      <c r="S19" s="190"/>
    </row>
    <row r="20" spans="2:19" ht="15.75" thickBot="1" x14ac:dyDescent="0.3">
      <c r="B20" s="198" t="s">
        <v>54</v>
      </c>
      <c r="C20" s="198"/>
      <c r="D20" s="114">
        <f>'Bac Pro'!N38</f>
        <v>0</v>
      </c>
      <c r="E20" s="113"/>
      <c r="F20" s="91"/>
      <c r="G20" s="91"/>
      <c r="H20" s="192"/>
      <c r="I20" s="193"/>
      <c r="J20" s="193"/>
      <c r="K20" s="91"/>
      <c r="L20" s="91"/>
      <c r="M20" s="91"/>
      <c r="N20" s="91"/>
      <c r="O20" s="91"/>
      <c r="P20" s="96"/>
      <c r="Q20" s="95"/>
      <c r="R20" s="190"/>
      <c r="S20" s="190"/>
    </row>
    <row r="21" spans="2:19" ht="15.75" thickBot="1" x14ac:dyDescent="0.3">
      <c r="F21" s="91"/>
      <c r="G21" s="91"/>
      <c r="H21" s="192"/>
      <c r="I21" s="193"/>
      <c r="J21" s="194"/>
      <c r="K21" s="91"/>
      <c r="L21" s="91"/>
      <c r="M21" s="91"/>
      <c r="N21" s="91"/>
      <c r="O21" s="91"/>
      <c r="P21" s="96"/>
      <c r="Q21" s="95"/>
      <c r="R21" s="190"/>
      <c r="S21" s="190"/>
    </row>
    <row r="22" spans="2:19" ht="15.75" thickBot="1" x14ac:dyDescent="0.3">
      <c r="B22" s="210" t="s">
        <v>58</v>
      </c>
      <c r="C22" s="211"/>
      <c r="D22" s="212"/>
      <c r="F22" s="91"/>
      <c r="G22" s="91"/>
      <c r="H22" s="192"/>
      <c r="I22" s="193"/>
      <c r="J22" s="194"/>
      <c r="K22" s="91"/>
      <c r="L22" s="91"/>
      <c r="M22" s="91"/>
      <c r="N22" s="91"/>
      <c r="O22" s="91"/>
      <c r="P22" s="96"/>
      <c r="Q22" s="95"/>
      <c r="R22" s="190"/>
      <c r="S22" s="190"/>
    </row>
    <row r="23" spans="2:19" x14ac:dyDescent="0.25">
      <c r="B23" s="199" t="s">
        <v>55</v>
      </c>
      <c r="C23" s="200"/>
      <c r="D23" s="120">
        <f>CAP!B39</f>
        <v>0</v>
      </c>
      <c r="F23" s="91"/>
      <c r="G23" s="91"/>
      <c r="H23" s="192"/>
      <c r="I23" s="193"/>
      <c r="J23" s="194"/>
      <c r="K23" s="91"/>
      <c r="L23" s="91"/>
      <c r="M23" s="91"/>
      <c r="N23" s="91"/>
      <c r="O23" s="91"/>
      <c r="P23" s="96"/>
      <c r="Q23" s="95"/>
      <c r="R23" s="190"/>
      <c r="S23" s="190"/>
    </row>
    <row r="24" spans="2:19" x14ac:dyDescent="0.25">
      <c r="B24" s="201" t="s">
        <v>52</v>
      </c>
      <c r="C24" s="202"/>
      <c r="D24" s="121">
        <f>CAP!B38</f>
        <v>0</v>
      </c>
      <c r="F24" s="91"/>
      <c r="G24" s="91"/>
      <c r="H24" s="192"/>
      <c r="I24" s="193"/>
      <c r="J24" s="194"/>
      <c r="K24" s="91"/>
      <c r="L24" s="91"/>
      <c r="M24" s="91"/>
      <c r="N24" s="91"/>
      <c r="O24" s="91"/>
      <c r="P24" s="96"/>
      <c r="Q24" s="95"/>
      <c r="R24" s="190"/>
      <c r="S24" s="190"/>
    </row>
    <row r="25" spans="2:19" ht="15.75" thickBot="1" x14ac:dyDescent="0.3">
      <c r="B25" s="207" t="s">
        <v>59</v>
      </c>
      <c r="C25" s="208"/>
      <c r="D25" s="122">
        <f>CAP!L38</f>
        <v>0</v>
      </c>
      <c r="F25" s="91"/>
      <c r="G25" s="91"/>
      <c r="H25" s="192"/>
      <c r="I25" s="193"/>
      <c r="J25" s="194"/>
      <c r="K25" s="91"/>
      <c r="L25" s="91"/>
      <c r="M25" s="91"/>
      <c r="N25" s="91"/>
      <c r="O25" s="91"/>
      <c r="P25" s="96"/>
      <c r="Q25" s="95"/>
      <c r="R25" s="190"/>
      <c r="S25" s="190"/>
    </row>
    <row r="26" spans="2:19" ht="15.75" thickBot="1" x14ac:dyDescent="0.3">
      <c r="D26" s="117"/>
      <c r="F26" s="91"/>
      <c r="G26" s="91"/>
      <c r="H26" s="192"/>
      <c r="I26" s="193"/>
      <c r="J26" s="194"/>
      <c r="K26" s="91"/>
      <c r="L26" s="91"/>
      <c r="M26" s="91"/>
      <c r="N26" s="91"/>
      <c r="O26" s="91"/>
      <c r="P26" s="96"/>
      <c r="Q26" s="95"/>
      <c r="R26" s="190"/>
      <c r="S26" s="190"/>
    </row>
    <row r="27" spans="2:19" ht="15.75" thickBot="1" x14ac:dyDescent="0.3">
      <c r="B27" s="209" t="s">
        <v>56</v>
      </c>
      <c r="C27" s="209"/>
      <c r="D27" s="209"/>
      <c r="F27" s="91"/>
      <c r="G27" s="91"/>
      <c r="H27" s="192"/>
      <c r="I27" s="193"/>
      <c r="J27" s="194"/>
      <c r="K27" s="91"/>
      <c r="L27" s="91"/>
      <c r="M27" s="91"/>
      <c r="N27" s="91"/>
      <c r="O27" s="91"/>
      <c r="P27" s="96"/>
      <c r="Q27" s="95"/>
      <c r="R27" s="190"/>
      <c r="S27" s="190"/>
    </row>
    <row r="28" spans="2:19" x14ac:dyDescent="0.25">
      <c r="B28" s="200" t="s">
        <v>55</v>
      </c>
      <c r="C28" s="200"/>
      <c r="D28" s="115">
        <f>'3 Prépa Métier'!L5</f>
        <v>0</v>
      </c>
      <c r="F28" s="91"/>
      <c r="G28" s="91"/>
      <c r="H28" s="192"/>
      <c r="I28" s="193"/>
      <c r="J28" s="194"/>
      <c r="K28" s="91"/>
      <c r="L28" s="91"/>
      <c r="M28" s="91"/>
      <c r="N28" s="91"/>
      <c r="O28" s="91"/>
      <c r="P28" s="96"/>
      <c r="Q28" s="95"/>
      <c r="R28" s="190"/>
      <c r="S28" s="190"/>
    </row>
    <row r="29" spans="2:19" x14ac:dyDescent="0.25">
      <c r="B29" s="202" t="s">
        <v>52</v>
      </c>
      <c r="C29" s="202"/>
      <c r="D29" s="116">
        <f>'3 Prépa Métier'!E3</f>
        <v>0</v>
      </c>
      <c r="F29" s="91"/>
      <c r="G29" s="91"/>
      <c r="H29" s="192"/>
      <c r="I29" s="193"/>
      <c r="J29" s="194"/>
      <c r="K29" s="91"/>
      <c r="L29" s="91"/>
      <c r="M29" s="91"/>
      <c r="N29" s="91"/>
      <c r="O29" s="91"/>
      <c r="P29" s="96"/>
      <c r="Q29" s="95"/>
      <c r="R29" s="190"/>
      <c r="S29" s="190"/>
    </row>
    <row r="30" spans="2:19" ht="15.75" thickBot="1" x14ac:dyDescent="0.3">
      <c r="B30" s="198" t="s">
        <v>54</v>
      </c>
      <c r="C30" s="198"/>
      <c r="D30" s="123">
        <f>'3 Prépa Métier'!L8</f>
        <v>0</v>
      </c>
      <c r="F30" s="91"/>
      <c r="G30" s="91"/>
      <c r="H30" s="192"/>
      <c r="I30" s="193"/>
      <c r="J30" s="194"/>
      <c r="K30" s="91"/>
      <c r="L30" s="91"/>
      <c r="M30" s="91"/>
      <c r="N30" s="91"/>
      <c r="O30" s="91"/>
      <c r="P30" s="96"/>
      <c r="Q30" s="95"/>
      <c r="R30" s="190"/>
      <c r="S30" s="190"/>
    </row>
    <row r="31" spans="2:19" x14ac:dyDescent="0.25">
      <c r="F31" s="91"/>
      <c r="G31" s="91"/>
      <c r="H31" s="186"/>
      <c r="I31" s="98"/>
      <c r="J31" s="98"/>
      <c r="K31" s="91"/>
      <c r="L31" s="91"/>
      <c r="M31" s="91"/>
      <c r="N31" s="91"/>
      <c r="O31" s="91"/>
      <c r="P31" s="96"/>
      <c r="Q31" s="95"/>
      <c r="R31" s="190"/>
      <c r="S31" s="190"/>
    </row>
    <row r="32" spans="2:19" x14ac:dyDescent="0.25">
      <c r="B32" s="203" t="s">
        <v>68</v>
      </c>
      <c r="C32" s="203"/>
      <c r="D32" s="203"/>
      <c r="F32" s="95"/>
      <c r="G32" s="95"/>
      <c r="H32" s="95"/>
      <c r="I32" s="95"/>
      <c r="J32" s="118"/>
      <c r="K32" s="95"/>
      <c r="L32" s="95"/>
      <c r="M32" s="95"/>
      <c r="N32" s="95"/>
      <c r="O32" s="95"/>
      <c r="P32" s="96"/>
      <c r="Q32" s="95"/>
      <c r="R32" s="190"/>
      <c r="S32" s="190"/>
    </row>
    <row r="33" spans="2:19" x14ac:dyDescent="0.25">
      <c r="B33" s="204"/>
      <c r="C33" s="205"/>
      <c r="D33" s="206"/>
      <c r="F33" s="95"/>
      <c r="G33" s="95"/>
      <c r="H33" s="95"/>
      <c r="I33" s="95"/>
      <c r="J33" s="119"/>
      <c r="K33" s="95"/>
      <c r="L33" s="95"/>
      <c r="M33" s="95"/>
      <c r="N33" s="95"/>
      <c r="O33" s="95"/>
      <c r="P33" s="96"/>
      <c r="Q33" s="95"/>
      <c r="R33" s="190"/>
      <c r="S33" s="190"/>
    </row>
    <row r="34" spans="2:19" x14ac:dyDescent="0.25">
      <c r="F34" s="95"/>
      <c r="G34" s="95"/>
      <c r="H34" s="95"/>
      <c r="I34" s="95"/>
      <c r="J34" s="119"/>
      <c r="K34" s="95"/>
      <c r="L34" s="95"/>
      <c r="M34" s="95"/>
      <c r="N34" s="95"/>
      <c r="O34" s="95"/>
      <c r="P34" s="96"/>
      <c r="Q34" s="95"/>
      <c r="R34" s="190"/>
      <c r="S34" s="190"/>
    </row>
    <row r="35" spans="2:19" x14ac:dyDescent="0.25">
      <c r="F35" s="95"/>
      <c r="G35" s="95"/>
      <c r="H35" s="95"/>
      <c r="I35" s="95"/>
      <c r="J35" s="119"/>
      <c r="K35" s="95"/>
      <c r="L35" s="95"/>
      <c r="M35" s="95"/>
      <c r="N35" s="95"/>
      <c r="O35" s="95"/>
      <c r="P35" s="96"/>
      <c r="Q35" s="95"/>
      <c r="R35" s="190"/>
      <c r="S35" s="190"/>
    </row>
    <row r="36" spans="2:19" x14ac:dyDescent="0.25">
      <c r="F36" s="95"/>
      <c r="G36" s="95"/>
      <c r="H36" s="95"/>
      <c r="I36" s="95"/>
      <c r="J36" s="119"/>
      <c r="K36" s="95"/>
      <c r="L36" s="95"/>
      <c r="M36" s="95"/>
      <c r="N36" s="95"/>
      <c r="O36" s="95"/>
      <c r="P36" s="96"/>
      <c r="Q36" s="95"/>
      <c r="R36" s="190"/>
      <c r="S36" s="190"/>
    </row>
    <row r="37" spans="2:19" x14ac:dyDescent="0.25">
      <c r="F37" s="95"/>
      <c r="G37" s="95"/>
      <c r="H37" s="95"/>
      <c r="I37" s="95"/>
      <c r="J37" s="91"/>
      <c r="K37" s="95"/>
      <c r="L37" s="95"/>
      <c r="M37" s="95"/>
      <c r="N37" s="95"/>
      <c r="O37" s="95"/>
      <c r="P37" s="96"/>
      <c r="Q37" s="95"/>
      <c r="R37" s="190"/>
      <c r="S37" s="190"/>
    </row>
    <row r="38" spans="2:19" x14ac:dyDescent="0.25">
      <c r="J38" s="91"/>
    </row>
    <row r="39" spans="2:19" x14ac:dyDescent="0.25">
      <c r="J39" s="91"/>
    </row>
    <row r="40" spans="2:19" x14ac:dyDescent="0.25">
      <c r="J40" s="91"/>
    </row>
  </sheetData>
  <mergeCells count="20">
    <mergeCell ref="B22:D22"/>
    <mergeCell ref="B29:C29"/>
    <mergeCell ref="B6:D6"/>
    <mergeCell ref="B9:D9"/>
    <mergeCell ref="B10:B11"/>
    <mergeCell ref="B14:C15"/>
    <mergeCell ref="D14:D15"/>
    <mergeCell ref="B16:D16"/>
    <mergeCell ref="B17:C17"/>
    <mergeCell ref="B18:C18"/>
    <mergeCell ref="B19:C19"/>
    <mergeCell ref="B20:C20"/>
    <mergeCell ref="B30:C30"/>
    <mergeCell ref="B23:C23"/>
    <mergeCell ref="B24:C24"/>
    <mergeCell ref="B32:D32"/>
    <mergeCell ref="B33:D33"/>
    <mergeCell ref="B25:C25"/>
    <mergeCell ref="B27:D27"/>
    <mergeCell ref="B28:C28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Bac Pro</vt:lpstr>
      <vt:lpstr>CAP</vt:lpstr>
      <vt:lpstr>3 Prépa Métier</vt:lpstr>
      <vt:lpstr>Structure lycée pro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2024-01-09T14:42:02Z</dcterms:modified>
</cp:coreProperties>
</file>