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cont\Documents\2018\COURS 2026\ACTU CGT 2026\"/>
    </mc:Choice>
  </mc:AlternateContent>
  <xr:revisionPtr revIDLastSave="0" documentId="8_{AC12FE80-AA87-48A7-8313-F2CC09BE4212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Dotation à la structure" sheetId="1" r:id="rId1"/>
    <sheet name="Dotation au H sur E 35 élèves" sheetId="3" r:id="rId2"/>
    <sheet name="Dotation au H sur E 30 élèves" sheetId="4" r:id="rId3"/>
    <sheet name="Heures légales" sheetId="2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C16" i="4" l="1"/>
  <c r="B16" i="4"/>
  <c r="E15" i="4"/>
  <c r="E14" i="4"/>
  <c r="E13" i="4"/>
  <c r="E12" i="4"/>
  <c r="E11" i="4"/>
  <c r="E10" i="4"/>
  <c r="E9" i="4"/>
  <c r="E8" i="4"/>
  <c r="E7" i="4"/>
  <c r="E8" i="3"/>
  <c r="E9" i="3"/>
  <c r="E10" i="3"/>
  <c r="E11" i="3"/>
  <c r="E12" i="3"/>
  <c r="E13" i="3"/>
  <c r="E14" i="3"/>
  <c r="E15" i="3"/>
  <c r="E7" i="3"/>
  <c r="B16" i="3"/>
  <c r="D9" i="1"/>
  <c r="B16" i="1"/>
  <c r="C16" i="1"/>
  <c r="D15" i="1"/>
  <c r="D14" i="1"/>
  <c r="D13" i="1"/>
  <c r="D12" i="1"/>
  <c r="D11" i="1"/>
  <c r="D10" i="1"/>
  <c r="D8" i="1"/>
  <c r="B18" i="3" l="1"/>
  <c r="E16" i="4"/>
  <c r="B18" i="4"/>
  <c r="B21" i="4" s="1"/>
  <c r="E16" i="3"/>
  <c r="B18" i="1"/>
  <c r="D7" i="1"/>
  <c r="D16" i="1" s="1"/>
  <c r="B21" i="3" l="1"/>
  <c r="B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A18" authorId="0" shapeId="0" xr:uid="{00000000-0006-0000-0000-000001000000}">
      <text>
        <r>
          <rPr>
            <sz val="9"/>
            <color indexed="81"/>
            <rFont val="Tahoma"/>
            <family val="2"/>
          </rPr>
          <t>Estimation pour prendre en compte le plafonnement à 1h : 8,5% des heures hors EPS</t>
        </r>
      </text>
    </comment>
    <comment ref="A20" authorId="0" shapeId="0" xr:uid="{00000000-0006-0000-0000-000002000000}">
      <text>
        <r>
          <rPr>
            <sz val="9"/>
            <color indexed="81"/>
            <rFont val="Tahoma"/>
            <family val="2"/>
          </rPr>
          <t>2h de sciences physiques en complément de la spé SI</t>
        </r>
      </text>
    </comment>
    <comment ref="A21" authorId="0" shapeId="0" xr:uid="{00000000-0006-0000-0000-000003000000}">
      <text>
        <r>
          <rPr>
            <sz val="9"/>
            <color indexed="81"/>
            <rFont val="Tahoma"/>
            <family val="2"/>
          </rPr>
          <t>hors post-bac et voie pro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A18" authorId="0" shapeId="0" xr:uid="{00000000-0006-0000-0100-000001000000}">
      <text>
        <r>
          <rPr>
            <sz val="9"/>
            <color indexed="81"/>
            <rFont val="Tahoma"/>
            <family val="2"/>
          </rPr>
          <t>Estimation pour prendre en compte le plafonnement à 1h : 8,5% des heures hors EPS</t>
        </r>
      </text>
    </comment>
    <comment ref="A20" authorId="0" shapeId="0" xr:uid="{00000000-0006-0000-0100-000002000000}">
      <text>
        <r>
          <rPr>
            <sz val="9"/>
            <color indexed="81"/>
            <rFont val="Tahoma"/>
            <family val="2"/>
          </rPr>
          <t>2h de sciences physiques en complément de la spé SI</t>
        </r>
      </text>
    </comment>
    <comment ref="A21" authorId="0" shapeId="0" xr:uid="{00000000-0006-0000-0100-000003000000}">
      <text>
        <r>
          <rPr>
            <sz val="9"/>
            <color indexed="81"/>
            <rFont val="Tahoma"/>
            <family val="2"/>
          </rPr>
          <t>hors post-bac et voie pro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A18" authorId="0" shapeId="0" xr:uid="{00000000-0006-0000-0200-000001000000}">
      <text>
        <r>
          <rPr>
            <sz val="9"/>
            <color indexed="81"/>
            <rFont val="Tahoma"/>
            <family val="2"/>
          </rPr>
          <t>Estimation pour prendre en compte le plafonnement à 1h : 8,5% des heures hors EPS</t>
        </r>
      </text>
    </comment>
    <comment ref="A20" authorId="0" shapeId="0" xr:uid="{00000000-0006-0000-0200-000002000000}">
      <text>
        <r>
          <rPr>
            <sz val="9"/>
            <color indexed="81"/>
            <rFont val="Tahoma"/>
            <family val="2"/>
          </rPr>
          <t>2h de sciences physiques en complément de la spé SI</t>
        </r>
      </text>
    </comment>
    <comment ref="A21" authorId="0" shapeId="0" xr:uid="{00000000-0006-0000-0200-000003000000}">
      <text>
        <r>
          <rPr>
            <sz val="9"/>
            <color indexed="81"/>
            <rFont val="Tahoma"/>
            <family val="2"/>
          </rPr>
          <t>hors post-bac et voie pro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C5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détail du calcul : effectifs/29*8 arrondi à l'entier supérieur
</t>
        </r>
      </text>
    </comment>
    <comment ref="C6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détail du calcul : effectifs/29*10 arrondi à l'entier supérieur
</t>
        </r>
      </text>
    </comment>
    <comment ref="C7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détail du calcul : effectifs/29*14 arrondi à l'entier supérieur
</t>
        </r>
      </text>
    </comment>
    <comment ref="C8" authorId="0" shapeId="0" xr:uid="{00000000-0006-0000-0300-000004000000}">
      <text>
        <r>
          <rPr>
            <sz val="9"/>
            <color indexed="81"/>
            <rFont val="Tahoma"/>
            <family val="2"/>
          </rPr>
          <t xml:space="preserve">détail du calcul : effectifs/29*8 arrondi à l'entier supérieur
</t>
        </r>
      </text>
    </comment>
    <comment ref="C9" authorId="0" shapeId="0" xr:uid="{00000000-0006-0000-0300-000005000000}">
      <text>
        <r>
          <rPr>
            <sz val="9"/>
            <color indexed="81"/>
            <rFont val="Tahoma"/>
            <family val="2"/>
          </rPr>
          <t xml:space="preserve">détail du calcul : effectifs/29*10 arrondi à l'entier supérieur
</t>
        </r>
      </text>
    </comment>
    <comment ref="C10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détail du calcul : effectifs/29*14 arrondi à l'entier supérieur
</t>
        </r>
      </text>
    </comment>
  </commentList>
</comments>
</file>

<file path=xl/sharedStrings.xml><?xml version="1.0" encoding="utf-8"?>
<sst xmlns="http://schemas.openxmlformats.org/spreadsheetml/2006/main" count="86" uniqueCount="42">
  <si>
    <t>Niveau</t>
  </si>
  <si>
    <t>Effectifs</t>
  </si>
  <si>
    <t>Divisions</t>
  </si>
  <si>
    <t>2nde</t>
  </si>
  <si>
    <t>1ère G</t>
  </si>
  <si>
    <t>TG</t>
  </si>
  <si>
    <t>1ST2S</t>
  </si>
  <si>
    <t>1STMG</t>
  </si>
  <si>
    <t>TST2S</t>
  </si>
  <si>
    <t>TSTI2A/2D/STL</t>
  </si>
  <si>
    <t>TSTMG</t>
  </si>
  <si>
    <t>1STI2D/STD2A/STL/STHR</t>
  </si>
  <si>
    <t>Autonomie</t>
  </si>
  <si>
    <t>26,5h</t>
  </si>
  <si>
    <t>12h</t>
  </si>
  <si>
    <t>16h TC + 12h spé</t>
  </si>
  <si>
    <t>8h</t>
  </si>
  <si>
    <t>Tale G</t>
  </si>
  <si>
    <t>15,5h TC + 12h spé</t>
  </si>
  <si>
    <t>1ère STMG</t>
  </si>
  <si>
    <t>14h TC + 15h spé</t>
  </si>
  <si>
    <t>8h pour 29 élèves</t>
  </si>
  <si>
    <t>1ère ST2S</t>
  </si>
  <si>
    <t>10h pour 29 élèves</t>
  </si>
  <si>
    <t>1ère STI2D/STL/STD2A/STHR</t>
  </si>
  <si>
    <t>14h TC + 18h spé</t>
  </si>
  <si>
    <t>14h pour 29 élèves</t>
  </si>
  <si>
    <t>Tale STMG</t>
  </si>
  <si>
    <t>13h TC + 16h spé</t>
  </si>
  <si>
    <t>Tale ST2S</t>
  </si>
  <si>
    <t>Tale STI2D/STL/STD2A/STHR</t>
  </si>
  <si>
    <t>13h TC + 18h spé</t>
  </si>
  <si>
    <t>Dotation au H/E</t>
  </si>
  <si>
    <t>Dotation à la structure</t>
  </si>
  <si>
    <t>Pondération</t>
  </si>
  <si>
    <t>UNSS</t>
  </si>
  <si>
    <t>Total</t>
  </si>
  <si>
    <t>Nombre de groupes de SI en Terminale</t>
  </si>
  <si>
    <t>Barème</t>
  </si>
  <si>
    <t>Total dotation</t>
  </si>
  <si>
    <t>Heures élèves</t>
  </si>
  <si>
    <t>Pondération 1ère et 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</si>
</sst>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3" borderId="1" xfId="0" applyFill="1" applyBorder="1"/>
    <xf numFmtId="0" fontId="0" fillId="3" borderId="2" xfId="0" applyFill="1" applyBorder="1"/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</cellXfs>
  <cellStyles count="1">
    <cellStyle name="Normal" xfId="0" builtinId="0"/>
  </cellStyles>
  <dxfs count="3"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0</xdr:row>
      <xdr:rowOff>83820</xdr:rowOff>
    </xdr:from>
    <xdr:to>
      <xdr:col>7</xdr:col>
      <xdr:colOff>38100</xdr:colOff>
      <xdr:row>3</xdr:row>
      <xdr:rowOff>137160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CC51140-D1B3-4D46-A9DA-A8D239175CB6}"/>
            </a:ext>
          </a:extLst>
        </xdr:cNvPr>
        <xdr:cNvSpPr txBox="1"/>
      </xdr:nvSpPr>
      <xdr:spPr>
        <a:xfrm>
          <a:off x="723900" y="83820"/>
          <a:ext cx="5890260" cy="601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/>
            <a:t>Dotation</a:t>
          </a:r>
          <a:r>
            <a:rPr lang="fr-FR" sz="1800" baseline="0"/>
            <a:t> d'un LGT à la structure d'après les heures légales</a:t>
          </a:r>
        </a:p>
      </xdr:txBody>
    </xdr:sp>
    <xdr:clientData/>
  </xdr:twoCellAnchor>
  <xdr:twoCellAnchor>
    <xdr:from>
      <xdr:col>5</xdr:col>
      <xdr:colOff>409574</xdr:colOff>
      <xdr:row>4</xdr:row>
      <xdr:rowOff>76200</xdr:rowOff>
    </xdr:from>
    <xdr:to>
      <xdr:col>9</xdr:col>
      <xdr:colOff>403860</xdr:colOff>
      <xdr:row>17</xdr:row>
      <xdr:rowOff>91440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58106735-62C2-4804-95D0-3F1D68703575}"/>
            </a:ext>
          </a:extLst>
        </xdr:cNvPr>
        <xdr:cNvSpPr txBox="1"/>
      </xdr:nvSpPr>
      <xdr:spPr>
        <a:xfrm>
          <a:off x="5400674" y="807720"/>
          <a:ext cx="3164206" cy="2392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1100"/>
            <a:t>Mode d'emploi :</a:t>
          </a:r>
        </a:p>
        <a:p>
          <a:pPr algn="l"/>
          <a:r>
            <a:rPr lang="fr-FR" sz="1100"/>
            <a:t>Renseigner</a:t>
          </a:r>
          <a:r>
            <a:rPr lang="fr-FR" sz="1100" baseline="0"/>
            <a:t> les colonnes "Effectifs" et "Divisions" ainsi que les cellules "UNSS" et "Nombre de groupes de SI en Terminale".</a:t>
          </a:r>
        </a:p>
        <a:p>
          <a:pPr algn="l"/>
          <a:endParaRPr lang="fr-FR" sz="1100" baseline="0"/>
        </a:p>
        <a:p>
          <a:pPr algn="l"/>
          <a:r>
            <a:rPr lang="fr-FR" sz="1100" b="1" baseline="0">
              <a:solidFill>
                <a:srgbClr val="FF0000"/>
              </a:solidFill>
            </a:rPr>
            <a:t>Attention, il ne s'agit pas, en général, de la DHG complète.</a:t>
          </a:r>
          <a:r>
            <a:rPr lang="fr-FR" sz="1100" baseline="0"/>
            <a:t> Celle-ci comprend en outre une ou plusieurs enveloppes supplémentaires (en fonction de l'Indice de Position Sociale, de la carte des langues, de projets...).</a:t>
          </a:r>
          <a:endParaRPr lang="fr-F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466725</xdr:colOff>
      <xdr:row>4</xdr:row>
      <xdr:rowOff>132991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32B5AA0-16FE-B0AA-573D-C7F43C8CC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66725" cy="704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0</xdr:row>
      <xdr:rowOff>83820</xdr:rowOff>
    </xdr:from>
    <xdr:to>
      <xdr:col>8</xdr:col>
      <xdr:colOff>38100</xdr:colOff>
      <xdr:row>3</xdr:row>
      <xdr:rowOff>137160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CC51140-D1B3-4D46-A9DA-A8D239175CB6}"/>
            </a:ext>
          </a:extLst>
        </xdr:cNvPr>
        <xdr:cNvSpPr txBox="1"/>
      </xdr:nvSpPr>
      <xdr:spPr>
        <a:xfrm>
          <a:off x="723900" y="83820"/>
          <a:ext cx="5890260" cy="601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/>
            <a:t>Dotation</a:t>
          </a:r>
          <a:r>
            <a:rPr lang="fr-FR" sz="1800" baseline="0"/>
            <a:t> d'un LGT au H/E sur une base de 35 élèves par classe</a:t>
          </a:r>
        </a:p>
      </xdr:txBody>
    </xdr:sp>
    <xdr:clientData/>
  </xdr:twoCellAnchor>
  <xdr:twoCellAnchor>
    <xdr:from>
      <xdr:col>6</xdr:col>
      <xdr:colOff>409574</xdr:colOff>
      <xdr:row>4</xdr:row>
      <xdr:rowOff>76200</xdr:rowOff>
    </xdr:from>
    <xdr:to>
      <xdr:col>10</xdr:col>
      <xdr:colOff>403860</xdr:colOff>
      <xdr:row>17</xdr:row>
      <xdr:rowOff>91440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58106735-62C2-4804-95D0-3F1D68703575}"/>
            </a:ext>
          </a:extLst>
        </xdr:cNvPr>
        <xdr:cNvSpPr txBox="1"/>
      </xdr:nvSpPr>
      <xdr:spPr>
        <a:xfrm>
          <a:off x="5400674" y="807720"/>
          <a:ext cx="3164206" cy="2575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1100"/>
            <a:t>Mode d'emploi :</a:t>
          </a:r>
        </a:p>
        <a:p>
          <a:pPr algn="l"/>
          <a:r>
            <a:rPr lang="fr-FR" sz="1100"/>
            <a:t>Renseigner</a:t>
          </a:r>
          <a:r>
            <a:rPr lang="fr-FR" sz="1100" baseline="0"/>
            <a:t> les colonnes "Effectifs" et "Divisions" ainsi que les cellules "UNSS" et "Nombre de groupes de SI en Terminale". </a:t>
          </a:r>
          <a:r>
            <a:rPr lang="fr-FR" sz="1100" b="1" baseline="0"/>
            <a:t>La colonne "Barème" est pré-remplie mais doit être adaptée selon le barème appliquée dans l'académie.</a:t>
          </a:r>
        </a:p>
        <a:p>
          <a:pPr algn="l"/>
          <a:endParaRPr lang="fr-FR" sz="1100" baseline="0"/>
        </a:p>
        <a:p>
          <a:r>
            <a:rPr lang="fr-F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Attention, il ne s'agit pas, en général, de la DHG complète.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Celle-ci comprend en outre une ou plusieurs enveloppes supplémentaires (en fonction de l'Indice de Position Sociale, de la carte des langues, de projets...).</a:t>
          </a:r>
          <a:endParaRPr lang="fr-FR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0</xdr:row>
      <xdr:rowOff>83820</xdr:rowOff>
    </xdr:from>
    <xdr:to>
      <xdr:col>8</xdr:col>
      <xdr:colOff>38100</xdr:colOff>
      <xdr:row>3</xdr:row>
      <xdr:rowOff>137160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CC51140-D1B3-4D46-A9DA-A8D239175CB6}"/>
            </a:ext>
          </a:extLst>
        </xdr:cNvPr>
        <xdr:cNvSpPr txBox="1"/>
      </xdr:nvSpPr>
      <xdr:spPr>
        <a:xfrm>
          <a:off x="723900" y="83820"/>
          <a:ext cx="6682740" cy="601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/>
            <a:t>Dotation</a:t>
          </a:r>
          <a:r>
            <a:rPr lang="fr-FR" sz="1800" baseline="0"/>
            <a:t> d'un LGT au H/E sur une base de 30 élèves par classe</a:t>
          </a:r>
        </a:p>
      </xdr:txBody>
    </xdr:sp>
    <xdr:clientData/>
  </xdr:twoCellAnchor>
  <xdr:twoCellAnchor>
    <xdr:from>
      <xdr:col>6</xdr:col>
      <xdr:colOff>409574</xdr:colOff>
      <xdr:row>4</xdr:row>
      <xdr:rowOff>76200</xdr:rowOff>
    </xdr:from>
    <xdr:to>
      <xdr:col>10</xdr:col>
      <xdr:colOff>403860</xdr:colOff>
      <xdr:row>17</xdr:row>
      <xdr:rowOff>91440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58106735-62C2-4804-95D0-3F1D68703575}"/>
            </a:ext>
          </a:extLst>
        </xdr:cNvPr>
        <xdr:cNvSpPr txBox="1"/>
      </xdr:nvSpPr>
      <xdr:spPr>
        <a:xfrm>
          <a:off x="6193154" y="807720"/>
          <a:ext cx="3164206" cy="2392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1100"/>
            <a:t>Mode d'emploi :</a:t>
          </a:r>
        </a:p>
        <a:p>
          <a:pPr algn="l"/>
          <a:r>
            <a:rPr lang="fr-FR" sz="1100"/>
            <a:t>Renseigner</a:t>
          </a:r>
          <a:r>
            <a:rPr lang="fr-FR" sz="1100" baseline="0"/>
            <a:t> les colonnes "Effectifs" et "Divisions" ainsi que les cellules "UNSS" et "Nombre de groupes de SI en Terminale". </a:t>
          </a:r>
          <a:r>
            <a:rPr lang="fr-FR" sz="1100" b="1" baseline="0"/>
            <a:t>La colonne "Barème" est pré-remplie mais doit être adaptée selon le barème appliquée dans l'académie.</a:t>
          </a:r>
        </a:p>
        <a:p>
          <a:pPr algn="l"/>
          <a:endParaRPr lang="fr-FR" sz="1100" baseline="0"/>
        </a:p>
        <a:p>
          <a:r>
            <a:rPr lang="fr-F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Attention, il ne s'agit pas, en général, de la DHG complète.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Celle-ci comprend en outre une ou plusieurs enveloppes supplémentaires (en fonction de l'Indice de Position Sociale, de la carte des langues, de projets...).</a:t>
          </a:r>
          <a:endParaRPr lang="fr-FR">
            <a:effectLst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6:D16" totalsRowShown="0" headerRowDxfId="2">
  <tableColumns count="4">
    <tableColumn id="1" xr3:uid="{00000000-0010-0000-0000-000001000000}" name="Niveau"/>
    <tableColumn id="2" xr3:uid="{00000000-0010-0000-0000-000002000000}" name="Effectifs"/>
    <tableColumn id="3" xr3:uid="{00000000-0010-0000-0000-000003000000}" name="Divisions"/>
    <tableColumn id="5" xr3:uid="{00000000-0010-0000-0000-000005000000}" name="Dotation à la structur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14" displayName="Tableau14" ref="A6:E16" totalsRowShown="0" headerRowDxfId="1">
  <tableColumns count="5">
    <tableColumn id="1" xr3:uid="{00000000-0010-0000-0100-000001000000}" name="Niveau"/>
    <tableColumn id="2" xr3:uid="{00000000-0010-0000-0100-000002000000}" name="Effectifs"/>
    <tableColumn id="3" xr3:uid="{00000000-0010-0000-0100-000003000000}" name="Divisions"/>
    <tableColumn id="6" xr3:uid="{00000000-0010-0000-0100-000006000000}" name="Barème"/>
    <tableColumn id="5" xr3:uid="{00000000-0010-0000-0100-000005000000}" name="Dotation au H/E">
      <calculatedColumnFormula>Tableau14[[#This Row],[Effectifs]]*Tableau14[[#This Row],[Barème]]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au145" displayName="Tableau145" ref="A6:E16" totalsRowShown="0" headerRowDxfId="0">
  <tableColumns count="5">
    <tableColumn id="1" xr3:uid="{00000000-0010-0000-0200-000001000000}" name="Niveau"/>
    <tableColumn id="2" xr3:uid="{00000000-0010-0000-0200-000002000000}" name="Effectifs"/>
    <tableColumn id="3" xr3:uid="{00000000-0010-0000-0200-000003000000}" name="Divisions"/>
    <tableColumn id="6" xr3:uid="{00000000-0010-0000-0200-000006000000}" name="Barème"/>
    <tableColumn id="5" xr3:uid="{00000000-0010-0000-0200-000005000000}" name="Dotation au H/E">
      <calculatedColumnFormula>Tableau145[[#This Row],[Effectifs]]*Tableau145[[#This Row],[Barème]]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21"/>
  <sheetViews>
    <sheetView tabSelected="1" workbookViewId="0">
      <selection activeCell="K4" sqref="K4"/>
    </sheetView>
  </sheetViews>
  <sheetFormatPr baseColWidth="10" defaultColWidth="11.5703125" defaultRowHeight="15" x14ac:dyDescent="0.25"/>
  <cols>
    <col min="1" max="1" width="21.140625" customWidth="1"/>
    <col min="4" max="4" width="17" bestFit="1" customWidth="1"/>
  </cols>
  <sheetData>
    <row r="6" spans="1:4" s="5" customFormat="1" ht="30" x14ac:dyDescent="0.25">
      <c r="A6" s="5" t="s">
        <v>0</v>
      </c>
      <c r="B6" s="5" t="s">
        <v>1</v>
      </c>
      <c r="C6" s="5" t="s">
        <v>2</v>
      </c>
      <c r="D6" s="6" t="s">
        <v>33</v>
      </c>
    </row>
    <row r="7" spans="1:4" x14ac:dyDescent="0.25">
      <c r="A7" t="s">
        <v>3</v>
      </c>
      <c r="D7">
        <f>(C7*26.5)+ (C7*12)</f>
        <v>0</v>
      </c>
    </row>
    <row r="8" spans="1:4" x14ac:dyDescent="0.25">
      <c r="A8" t="s">
        <v>4</v>
      </c>
      <c r="D8">
        <f>(C8*16)+ (C8*12)+ (C8*8)</f>
        <v>0</v>
      </c>
    </row>
    <row r="9" spans="1:4" x14ac:dyDescent="0.25">
      <c r="A9" t="s">
        <v>5</v>
      </c>
      <c r="D9">
        <f>(C9*15.5)+ (C9*12)+ (C9*8)</f>
        <v>0</v>
      </c>
    </row>
    <row r="10" spans="1:4" x14ac:dyDescent="0.25">
      <c r="A10" t="s">
        <v>7</v>
      </c>
      <c r="D10">
        <f>(C10*14)+(C10*15)+CEILING(B10/29*8,1)</f>
        <v>0</v>
      </c>
    </row>
    <row r="11" spans="1:4" x14ac:dyDescent="0.25">
      <c r="A11" t="s">
        <v>6</v>
      </c>
      <c r="D11">
        <f>(C11*14)+(C11*15)+CEILING(B11/29*10,1)</f>
        <v>0</v>
      </c>
    </row>
    <row r="12" spans="1:4" x14ac:dyDescent="0.25">
      <c r="A12" t="s">
        <v>11</v>
      </c>
      <c r="D12">
        <f>(C12*14)+(C12*18)+CEILING(B12/29*14,1)</f>
        <v>0</v>
      </c>
    </row>
    <row r="13" spans="1:4" x14ac:dyDescent="0.25">
      <c r="A13" t="s">
        <v>10</v>
      </c>
      <c r="D13">
        <f>(C13*14)+(C13*15)+CEILING(B13/29*8,1)</f>
        <v>0</v>
      </c>
    </row>
    <row r="14" spans="1:4" x14ac:dyDescent="0.25">
      <c r="A14" t="s">
        <v>8</v>
      </c>
      <c r="D14">
        <f>(C14*14)+(C14*15)+CEILING(B14/29*10,1)</f>
        <v>0</v>
      </c>
    </row>
    <row r="15" spans="1:4" x14ac:dyDescent="0.25">
      <c r="A15" t="s">
        <v>9</v>
      </c>
      <c r="D15">
        <f>(C15*14)+(C15*18)+CEILING(B15/29*14,1)</f>
        <v>0</v>
      </c>
    </row>
    <row r="16" spans="1:4" x14ac:dyDescent="0.25">
      <c r="A16" t="s">
        <v>36</v>
      </c>
      <c r="B16">
        <f>SUM(B7:B15)</f>
        <v>0</v>
      </c>
      <c r="C16">
        <f>SUM(C7:C15)</f>
        <v>0</v>
      </c>
      <c r="D16">
        <f>SUM(D7:D15)</f>
        <v>0</v>
      </c>
    </row>
    <row r="18" spans="1:2" x14ac:dyDescent="0.25">
      <c r="A18" s="1" t="s">
        <v>41</v>
      </c>
      <c r="B18" s="2">
        <f>0.085*(SUM(D8:D15)-2*SUM(C8:C15))</f>
        <v>0</v>
      </c>
    </row>
    <row r="19" spans="1:2" x14ac:dyDescent="0.25">
      <c r="A19" s="3" t="s">
        <v>35</v>
      </c>
      <c r="B19" s="4"/>
    </row>
    <row r="20" spans="1:2" ht="30" x14ac:dyDescent="0.25">
      <c r="A20" s="7" t="s">
        <v>37</v>
      </c>
      <c r="B20" s="8"/>
    </row>
    <row r="21" spans="1:2" x14ac:dyDescent="0.25">
      <c r="A21" s="9" t="s">
        <v>39</v>
      </c>
      <c r="B21" s="10">
        <f>D16+B18+B19+2*B20</f>
        <v>0</v>
      </c>
    </row>
  </sheetData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E21"/>
  <sheetViews>
    <sheetView workbookViewId="0">
      <selection activeCell="D8" sqref="D8"/>
    </sheetView>
  </sheetViews>
  <sheetFormatPr baseColWidth="10" defaultColWidth="11.5703125" defaultRowHeight="15" x14ac:dyDescent="0.25"/>
  <cols>
    <col min="1" max="1" width="21.140625" customWidth="1"/>
    <col min="5" max="5" width="17" bestFit="1" customWidth="1"/>
  </cols>
  <sheetData>
    <row r="6" spans="1:5" s="5" customFormat="1" x14ac:dyDescent="0.25">
      <c r="A6" s="5" t="s">
        <v>0</v>
      </c>
      <c r="B6" s="5" t="s">
        <v>1</v>
      </c>
      <c r="C6" s="5" t="s">
        <v>2</v>
      </c>
      <c r="D6" s="11" t="s">
        <v>38</v>
      </c>
      <c r="E6" s="6" t="s">
        <v>32</v>
      </c>
    </row>
    <row r="7" spans="1:5" x14ac:dyDescent="0.25">
      <c r="A7" t="s">
        <v>3</v>
      </c>
      <c r="D7" s="12">
        <v>1.1000000000000001</v>
      </c>
      <c r="E7">
        <f>Tableau14[[#This Row],[Effectifs]]*Tableau14[[#This Row],[Barème]]</f>
        <v>0</v>
      </c>
    </row>
    <row r="8" spans="1:5" x14ac:dyDescent="0.25">
      <c r="A8" t="s">
        <v>4</v>
      </c>
      <c r="D8" s="12">
        <v>1.0286</v>
      </c>
      <c r="E8">
        <f>Tableau14[[#This Row],[Effectifs]]*Tableau14[[#This Row],[Barème]]</f>
        <v>0</v>
      </c>
    </row>
    <row r="9" spans="1:5" x14ac:dyDescent="0.25">
      <c r="A9" t="s">
        <v>5</v>
      </c>
      <c r="D9" s="12">
        <v>1.0143</v>
      </c>
      <c r="E9">
        <f>Tableau14[[#This Row],[Effectifs]]*Tableau14[[#This Row],[Barème]]</f>
        <v>0</v>
      </c>
    </row>
    <row r="10" spans="1:5" x14ac:dyDescent="0.25">
      <c r="A10" t="s">
        <v>7</v>
      </c>
      <c r="D10" s="12">
        <v>1.1429</v>
      </c>
      <c r="E10">
        <f>Tableau14[[#This Row],[Effectifs]]*Tableau14[[#This Row],[Barème]]</f>
        <v>0</v>
      </c>
    </row>
    <row r="11" spans="1:5" x14ac:dyDescent="0.25">
      <c r="A11" t="s">
        <v>6</v>
      </c>
      <c r="D11" s="12">
        <v>1.2285999999999999</v>
      </c>
      <c r="E11">
        <f>Tableau14[[#This Row],[Effectifs]]*Tableau14[[#This Row],[Barème]]</f>
        <v>0</v>
      </c>
    </row>
    <row r="12" spans="1:5" x14ac:dyDescent="0.25">
      <c r="A12" t="s">
        <v>11</v>
      </c>
      <c r="D12" s="12">
        <v>1.4286000000000001</v>
      </c>
      <c r="E12">
        <f>Tableau14[[#This Row],[Effectifs]]*Tableau14[[#This Row],[Barème]]</f>
        <v>0</v>
      </c>
    </row>
    <row r="13" spans="1:5" x14ac:dyDescent="0.25">
      <c r="A13" t="s">
        <v>10</v>
      </c>
      <c r="D13" s="12">
        <v>1.1429</v>
      </c>
      <c r="E13">
        <f>Tableau14[[#This Row],[Effectifs]]*Tableau14[[#This Row],[Barème]]</f>
        <v>0</v>
      </c>
    </row>
    <row r="14" spans="1:5" x14ac:dyDescent="0.25">
      <c r="A14" t="s">
        <v>8</v>
      </c>
      <c r="D14" s="12">
        <v>1.2285999999999999</v>
      </c>
      <c r="E14">
        <f>Tableau14[[#This Row],[Effectifs]]*Tableau14[[#This Row],[Barème]]</f>
        <v>0</v>
      </c>
    </row>
    <row r="15" spans="1:5" x14ac:dyDescent="0.25">
      <c r="A15" t="s">
        <v>9</v>
      </c>
      <c r="D15" s="12">
        <v>1.4</v>
      </c>
      <c r="E15">
        <f>Tableau14[[#This Row],[Effectifs]]*Tableau14[[#This Row],[Barème]]</f>
        <v>0</v>
      </c>
    </row>
    <row r="16" spans="1:5" x14ac:dyDescent="0.25">
      <c r="A16" t="s">
        <v>36</v>
      </c>
      <c r="B16">
        <f>SUM(B7:B15)</f>
        <v>0</v>
      </c>
      <c r="C16">
        <f>SUM(C7:C15)</f>
        <v>0</v>
      </c>
      <c r="E16">
        <f>SUM(E7:E15)</f>
        <v>0</v>
      </c>
    </row>
    <row r="18" spans="1:2" x14ac:dyDescent="0.25">
      <c r="A18" s="1" t="s">
        <v>34</v>
      </c>
      <c r="B18" s="2">
        <f>0.085*(SUM(E8:E15)-2*SUM(C8:C15))</f>
        <v>0</v>
      </c>
    </row>
    <row r="19" spans="1:2" x14ac:dyDescent="0.25">
      <c r="A19" s="3" t="s">
        <v>35</v>
      </c>
      <c r="B19" s="4"/>
    </row>
    <row r="20" spans="1:2" ht="30" x14ac:dyDescent="0.25">
      <c r="A20" s="7" t="s">
        <v>37</v>
      </c>
      <c r="B20" s="8"/>
    </row>
    <row r="21" spans="1:2" x14ac:dyDescent="0.25">
      <c r="A21" s="9" t="s">
        <v>39</v>
      </c>
      <c r="B21" s="10">
        <f>E16+B18+B19+2*B20</f>
        <v>0</v>
      </c>
    </row>
  </sheetData>
  <pageMargins left="0.7" right="0.7" top="0.75" bottom="0.75" header="0.3" footer="0.3"/>
  <drawing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E21"/>
  <sheetViews>
    <sheetView workbookViewId="0">
      <selection activeCell="C16" sqref="C16"/>
    </sheetView>
  </sheetViews>
  <sheetFormatPr baseColWidth="10" defaultColWidth="11.5703125" defaultRowHeight="15" x14ac:dyDescent="0.25"/>
  <cols>
    <col min="1" max="1" width="21.140625" customWidth="1"/>
    <col min="5" max="5" width="17" bestFit="1" customWidth="1"/>
  </cols>
  <sheetData>
    <row r="6" spans="1:5" s="5" customFormat="1" x14ac:dyDescent="0.25">
      <c r="A6" s="5" t="s">
        <v>0</v>
      </c>
      <c r="B6" s="5" t="s">
        <v>1</v>
      </c>
      <c r="C6" s="5" t="s">
        <v>2</v>
      </c>
      <c r="D6" s="11" t="s">
        <v>38</v>
      </c>
      <c r="E6" s="6" t="s">
        <v>32</v>
      </c>
    </row>
    <row r="7" spans="1:5" x14ac:dyDescent="0.25">
      <c r="A7" t="s">
        <v>3</v>
      </c>
      <c r="D7" s="12">
        <v>1.2833000000000001</v>
      </c>
      <c r="E7">
        <f>Tableau145[[#This Row],[Effectifs]]*Tableau145[[#This Row],[Barème]]</f>
        <v>0</v>
      </c>
    </row>
    <row r="8" spans="1:5" x14ac:dyDescent="0.25">
      <c r="A8" t="s">
        <v>4</v>
      </c>
      <c r="D8" s="12">
        <v>1.2</v>
      </c>
      <c r="E8">
        <f>Tableau145[[#This Row],[Effectifs]]*Tableau145[[#This Row],[Barème]]</f>
        <v>0</v>
      </c>
    </row>
    <row r="9" spans="1:5" x14ac:dyDescent="0.25">
      <c r="A9" t="s">
        <v>5</v>
      </c>
      <c r="D9" s="12">
        <v>1.1833</v>
      </c>
      <c r="E9">
        <f>Tableau145[[#This Row],[Effectifs]]*Tableau145[[#This Row],[Barème]]</f>
        <v>0</v>
      </c>
    </row>
    <row r="10" spans="1:5" x14ac:dyDescent="0.25">
      <c r="A10" t="s">
        <v>7</v>
      </c>
      <c r="D10" s="12">
        <v>1.3332999999999999</v>
      </c>
      <c r="E10">
        <f>Tableau145[[#This Row],[Effectifs]]*Tableau145[[#This Row],[Barème]]</f>
        <v>0</v>
      </c>
    </row>
    <row r="11" spans="1:5" x14ac:dyDescent="0.25">
      <c r="A11" t="s">
        <v>6</v>
      </c>
      <c r="D11" s="12">
        <v>1.4333</v>
      </c>
      <c r="E11">
        <f>Tableau145[[#This Row],[Effectifs]]*Tableau145[[#This Row],[Barème]]</f>
        <v>0</v>
      </c>
    </row>
    <row r="12" spans="1:5" x14ac:dyDescent="0.25">
      <c r="A12" t="s">
        <v>11</v>
      </c>
      <c r="D12" s="12">
        <v>1.6667000000000001</v>
      </c>
      <c r="E12">
        <f>Tableau145[[#This Row],[Effectifs]]*Tableau145[[#This Row],[Barème]]</f>
        <v>0</v>
      </c>
    </row>
    <row r="13" spans="1:5" x14ac:dyDescent="0.25">
      <c r="A13" t="s">
        <v>10</v>
      </c>
      <c r="D13" s="12">
        <v>1.3332999999999999</v>
      </c>
      <c r="E13">
        <f>Tableau145[[#This Row],[Effectifs]]*Tableau145[[#This Row],[Barème]]</f>
        <v>0</v>
      </c>
    </row>
    <row r="14" spans="1:5" x14ac:dyDescent="0.25">
      <c r="A14" t="s">
        <v>8</v>
      </c>
      <c r="D14" s="12">
        <v>1.4333</v>
      </c>
      <c r="E14">
        <f>Tableau145[[#This Row],[Effectifs]]*Tableau145[[#This Row],[Barème]]</f>
        <v>0</v>
      </c>
    </row>
    <row r="15" spans="1:5" x14ac:dyDescent="0.25">
      <c r="A15" t="s">
        <v>9</v>
      </c>
      <c r="D15" s="12">
        <v>1.6333</v>
      </c>
      <c r="E15">
        <f>Tableau145[[#This Row],[Effectifs]]*Tableau145[[#This Row],[Barème]]</f>
        <v>0</v>
      </c>
    </row>
    <row r="16" spans="1:5" x14ac:dyDescent="0.25">
      <c r="A16" t="s">
        <v>36</v>
      </c>
      <c r="B16">
        <f>SUM(B7:B15)</f>
        <v>0</v>
      </c>
      <c r="C16">
        <f>SUM(C7:C15)</f>
        <v>0</v>
      </c>
      <c r="E16">
        <f>SUM(E7:E15)</f>
        <v>0</v>
      </c>
    </row>
    <row r="18" spans="1:2" x14ac:dyDescent="0.25">
      <c r="A18" s="1" t="s">
        <v>34</v>
      </c>
      <c r="B18" s="2">
        <f>0.085*(SUM(E8:E15)-2*SUM(C8:C15))</f>
        <v>0</v>
      </c>
    </row>
    <row r="19" spans="1:2" x14ac:dyDescent="0.25">
      <c r="A19" s="3" t="s">
        <v>35</v>
      </c>
      <c r="B19" s="4"/>
    </row>
    <row r="20" spans="1:2" ht="30" x14ac:dyDescent="0.25">
      <c r="A20" s="7" t="s">
        <v>37</v>
      </c>
      <c r="B20" s="8"/>
    </row>
    <row r="21" spans="1:2" x14ac:dyDescent="0.25">
      <c r="A21" s="9" t="s">
        <v>39</v>
      </c>
      <c r="B21" s="10">
        <f>E16+B18+B19+2*B20</f>
        <v>0</v>
      </c>
    </row>
  </sheetData>
  <pageMargins left="0.7" right="0.7" top="0.75" bottom="0.75" header="0.3" footer="0.3"/>
  <drawing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"/>
  <sheetViews>
    <sheetView workbookViewId="0">
      <selection activeCell="H11" sqref="H11"/>
    </sheetView>
  </sheetViews>
  <sheetFormatPr baseColWidth="10" defaultColWidth="8.85546875" defaultRowHeight="15" x14ac:dyDescent="0.25"/>
  <cols>
    <col min="1" max="1" width="24.7109375" style="5" bestFit="1" customWidth="1"/>
    <col min="2" max="3" width="16.28515625" style="5" bestFit="1" customWidth="1"/>
    <col min="4" max="16384" width="8.85546875" style="5"/>
  </cols>
  <sheetData>
    <row r="1" spans="1:3" x14ac:dyDescent="0.25">
      <c r="A1" s="13" t="s">
        <v>0</v>
      </c>
      <c r="B1" s="14" t="s">
        <v>40</v>
      </c>
      <c r="C1" s="14" t="s">
        <v>12</v>
      </c>
    </row>
    <row r="2" spans="1:3" x14ac:dyDescent="0.25">
      <c r="A2" s="15" t="s">
        <v>3</v>
      </c>
      <c r="B2" s="16" t="s">
        <v>13</v>
      </c>
      <c r="C2" s="16" t="s">
        <v>14</v>
      </c>
    </row>
    <row r="3" spans="1:3" x14ac:dyDescent="0.25">
      <c r="A3" s="17" t="s">
        <v>4</v>
      </c>
      <c r="B3" s="18" t="s">
        <v>15</v>
      </c>
      <c r="C3" s="18" t="s">
        <v>16</v>
      </c>
    </row>
    <row r="4" spans="1:3" x14ac:dyDescent="0.25">
      <c r="A4" s="15" t="s">
        <v>17</v>
      </c>
      <c r="B4" s="16" t="s">
        <v>18</v>
      </c>
      <c r="C4" s="16" t="s">
        <v>16</v>
      </c>
    </row>
    <row r="5" spans="1:3" x14ac:dyDescent="0.25">
      <c r="A5" s="17" t="s">
        <v>19</v>
      </c>
      <c r="B5" s="18" t="s">
        <v>20</v>
      </c>
      <c r="C5" s="18" t="s">
        <v>21</v>
      </c>
    </row>
    <row r="6" spans="1:3" x14ac:dyDescent="0.25">
      <c r="A6" s="15" t="s">
        <v>22</v>
      </c>
      <c r="B6" s="16" t="s">
        <v>20</v>
      </c>
      <c r="C6" s="16" t="s">
        <v>23</v>
      </c>
    </row>
    <row r="7" spans="1:3" x14ac:dyDescent="0.25">
      <c r="A7" s="17" t="s">
        <v>24</v>
      </c>
      <c r="B7" s="18" t="s">
        <v>25</v>
      </c>
      <c r="C7" s="18" t="s">
        <v>26</v>
      </c>
    </row>
    <row r="8" spans="1:3" x14ac:dyDescent="0.25">
      <c r="A8" s="15" t="s">
        <v>27</v>
      </c>
      <c r="B8" s="16" t="s">
        <v>28</v>
      </c>
      <c r="C8" s="16" t="s">
        <v>21</v>
      </c>
    </row>
    <row r="9" spans="1:3" x14ac:dyDescent="0.25">
      <c r="A9" s="17" t="s">
        <v>29</v>
      </c>
      <c r="B9" s="18" t="s">
        <v>28</v>
      </c>
      <c r="C9" s="18" t="s">
        <v>23</v>
      </c>
    </row>
    <row r="10" spans="1:3" x14ac:dyDescent="0.25">
      <c r="A10" s="15" t="s">
        <v>30</v>
      </c>
      <c r="B10" s="16" t="s">
        <v>31</v>
      </c>
      <c r="C10" s="16" t="s">
        <v>26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Dotation à la structure</vt:lpstr>
      <vt:lpstr>Dotation au H sur E 35 élèves</vt:lpstr>
      <vt:lpstr>Dotation au H sur E 30 élèves</vt:lpstr>
      <vt:lpstr>Heures légales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bernard conte</cp:lastModifiedBy>
  <dcterms:created xsi:type="dcterms:W3CDTF">2021-01-26T09:21:02Z</dcterms:created>
  <dcterms:modified xsi:type="dcterms:W3CDTF">2026-01-25T18:55:47Z</dcterms:modified>
</cp:coreProperties>
</file>