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ate1904="1" codeName="ThisWorkbook" defaultThemeVersion="166925"/>
  <mc:AlternateContent xmlns:mc="http://schemas.openxmlformats.org/markup-compatibility/2006">
    <mc:Choice Requires="x15">
      <x15ac:absPath xmlns:x15ac="http://schemas.microsoft.com/office/spreadsheetml/2010/11/ac" url="C:\Users\bcont\Documents\2018\Cours 2022\ACTU CGT\"/>
    </mc:Choice>
  </mc:AlternateContent>
  <xr:revisionPtr revIDLastSave="0" documentId="8_{7A82D9AB-229E-4A4C-AAA1-A7B5B1191146}" xr6:coauthVersionLast="47" xr6:coauthVersionMax="47" xr10:uidLastSave="{00000000-0000-0000-0000-000000000000}"/>
  <bookViews>
    <workbookView xWindow="-120" yWindow="-120" windowWidth="24240" windowHeight="13140" xr2:uid="{9584D68C-8BF6-494B-B275-F2A5CE807411}"/>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 l="1"/>
  <c r="B10" i="1" l="1"/>
  <c r="E266" i="1" l="1"/>
  <c r="E267" i="1"/>
  <c r="E268" i="1"/>
  <c r="E269" i="1"/>
  <c r="E270" i="1"/>
  <c r="E271" i="1"/>
  <c r="E272" i="1"/>
  <c r="E273" i="1"/>
  <c r="E274" i="1"/>
  <c r="E275" i="1"/>
  <c r="E276" i="1"/>
  <c r="E277" i="1"/>
  <c r="E278" i="1"/>
  <c r="E279" i="1"/>
  <c r="E280" i="1"/>
  <c r="E281" i="1"/>
  <c r="E282" i="1"/>
  <c r="E283" i="1"/>
  <c r="E284" i="1"/>
  <c r="E285" i="1"/>
  <c r="E286" i="1"/>
  <c r="E287" i="1"/>
  <c r="E288" i="1"/>
  <c r="E289" i="1"/>
  <c r="E265" i="1"/>
  <c r="E255" i="1"/>
  <c r="E264" i="1"/>
  <c r="E249" i="1"/>
  <c r="E243" i="1"/>
  <c r="E237" i="1"/>
  <c r="E228" i="1"/>
  <c r="E222" i="1"/>
  <c r="E216" i="1"/>
  <c r="E210" i="1"/>
  <c r="E201" i="1"/>
  <c r="E195" i="1"/>
  <c r="E189" i="1"/>
  <c r="E180" i="1"/>
  <c r="E174" i="1"/>
  <c r="E168" i="1"/>
  <c r="E159" i="1"/>
  <c r="E153" i="1"/>
  <c r="E147" i="1"/>
  <c r="E138" i="1"/>
  <c r="E132" i="1"/>
  <c r="E126" i="1"/>
  <c r="E120" i="1"/>
  <c r="E111" i="1"/>
  <c r="E105" i="1"/>
  <c r="E99" i="1"/>
  <c r="E90" i="1"/>
  <c r="E84" i="1"/>
  <c r="E78" i="1"/>
  <c r="E72" i="1"/>
  <c r="E63" i="1" l="1"/>
  <c r="E57" i="1"/>
  <c r="E51" i="1"/>
  <c r="E42" i="1"/>
  <c r="E36" i="1"/>
  <c r="E30" i="1"/>
  <c r="E24" i="1" l="1"/>
  <c r="E260" i="1" l="1"/>
  <c r="E261" i="1"/>
  <c r="E262" i="1"/>
  <c r="E263" i="1"/>
  <c r="E259" i="1"/>
  <c r="E233" i="1"/>
  <c r="E234" i="1"/>
  <c r="E235" i="1"/>
  <c r="E236" i="1"/>
  <c r="E238" i="1"/>
  <c r="E239" i="1"/>
  <c r="E240" i="1"/>
  <c r="E241" i="1"/>
  <c r="E242" i="1"/>
  <c r="E244" i="1"/>
  <c r="E245" i="1"/>
  <c r="E246" i="1"/>
  <c r="E247" i="1"/>
  <c r="E248" i="1"/>
  <c r="E250" i="1"/>
  <c r="E251" i="1"/>
  <c r="E252" i="1"/>
  <c r="E253" i="1"/>
  <c r="E254" i="1"/>
  <c r="E232" i="1"/>
  <c r="E206" i="1"/>
  <c r="E207" i="1"/>
  <c r="E208" i="1"/>
  <c r="E209" i="1"/>
  <c r="E211" i="1"/>
  <c r="E212" i="1"/>
  <c r="E213" i="1"/>
  <c r="E214" i="1"/>
  <c r="E215" i="1"/>
  <c r="E217" i="1"/>
  <c r="E218" i="1"/>
  <c r="E219" i="1"/>
  <c r="E220" i="1"/>
  <c r="E221" i="1"/>
  <c r="E223" i="1"/>
  <c r="E224" i="1"/>
  <c r="E225" i="1"/>
  <c r="E226" i="1"/>
  <c r="E227" i="1"/>
  <c r="E205" i="1"/>
  <c r="E185" i="1"/>
  <c r="E186" i="1"/>
  <c r="E187" i="1"/>
  <c r="E188" i="1"/>
  <c r="E190" i="1"/>
  <c r="E191" i="1"/>
  <c r="E192" i="1"/>
  <c r="E193" i="1"/>
  <c r="E194" i="1"/>
  <c r="E196" i="1"/>
  <c r="E197" i="1"/>
  <c r="E198" i="1"/>
  <c r="E199" i="1"/>
  <c r="E200" i="1"/>
  <c r="E184" i="1"/>
  <c r="E164" i="1"/>
  <c r="E165" i="1"/>
  <c r="E166" i="1"/>
  <c r="E167" i="1"/>
  <c r="E169" i="1"/>
  <c r="E170" i="1"/>
  <c r="E171" i="1"/>
  <c r="E172" i="1"/>
  <c r="E173" i="1"/>
  <c r="E175" i="1"/>
  <c r="E176" i="1"/>
  <c r="E177" i="1"/>
  <c r="E178" i="1"/>
  <c r="E179" i="1"/>
  <c r="E163" i="1"/>
  <c r="E143" i="1"/>
  <c r="E144" i="1"/>
  <c r="E145" i="1"/>
  <c r="E146" i="1"/>
  <c r="E148" i="1"/>
  <c r="E149" i="1"/>
  <c r="E150" i="1"/>
  <c r="E151" i="1"/>
  <c r="E152" i="1"/>
  <c r="E154" i="1"/>
  <c r="E155" i="1"/>
  <c r="E156" i="1"/>
  <c r="E157" i="1"/>
  <c r="E158" i="1"/>
  <c r="E142" i="1"/>
  <c r="E116" i="1"/>
  <c r="E117" i="1"/>
  <c r="E118" i="1"/>
  <c r="E119" i="1"/>
  <c r="E121" i="1"/>
  <c r="E122" i="1"/>
  <c r="E123" i="1"/>
  <c r="E124" i="1"/>
  <c r="E125" i="1"/>
  <c r="E127" i="1"/>
  <c r="E128" i="1"/>
  <c r="E129" i="1"/>
  <c r="E130" i="1"/>
  <c r="E131" i="1"/>
  <c r="E133" i="1"/>
  <c r="E134" i="1"/>
  <c r="E135" i="1"/>
  <c r="E136" i="1"/>
  <c r="E137" i="1"/>
  <c r="E115" i="1"/>
  <c r="E95" i="1"/>
  <c r="E96" i="1"/>
  <c r="E97" i="1"/>
  <c r="E98" i="1"/>
  <c r="E100" i="1"/>
  <c r="E101" i="1"/>
  <c r="E102" i="1"/>
  <c r="E103" i="1"/>
  <c r="E104" i="1"/>
  <c r="E106" i="1"/>
  <c r="E107" i="1"/>
  <c r="E108" i="1"/>
  <c r="E109" i="1"/>
  <c r="E110" i="1"/>
  <c r="E94" i="1"/>
  <c r="E68" i="1"/>
  <c r="E69" i="1"/>
  <c r="E70" i="1"/>
  <c r="E71" i="1"/>
  <c r="E73" i="1"/>
  <c r="E74" i="1"/>
  <c r="E75" i="1"/>
  <c r="E76" i="1"/>
  <c r="E77" i="1"/>
  <c r="E79" i="1"/>
  <c r="E80" i="1"/>
  <c r="E81" i="1"/>
  <c r="E82" i="1"/>
  <c r="E83" i="1"/>
  <c r="E85" i="1"/>
  <c r="E86" i="1"/>
  <c r="E87" i="1"/>
  <c r="E88" i="1"/>
  <c r="E89" i="1"/>
  <c r="E67" i="1"/>
  <c r="F174" i="1" l="1"/>
  <c r="F228" i="1"/>
  <c r="F279" i="1"/>
  <c r="F264" i="1"/>
  <c r="F201" i="1"/>
  <c r="F210" i="1"/>
  <c r="F229" i="1" s="1"/>
  <c r="M6" i="1" s="1"/>
  <c r="F222" i="1"/>
  <c r="F237" i="1"/>
  <c r="F249" i="1"/>
  <c r="F274" i="1"/>
  <c r="F216" i="1"/>
  <c r="F243" i="1"/>
  <c r="F289" i="1"/>
  <c r="F269" i="1"/>
  <c r="F180" i="1"/>
  <c r="F168" i="1"/>
  <c r="F181" i="1" s="1"/>
  <c r="K6" i="1" s="1"/>
  <c r="F189" i="1"/>
  <c r="F195" i="1"/>
  <c r="F202" i="1" s="1"/>
  <c r="L6" i="1" s="1"/>
  <c r="F138" i="1"/>
  <c r="F159" i="1"/>
  <c r="F147" i="1"/>
  <c r="F255" i="1"/>
  <c r="F284" i="1"/>
  <c r="F153" i="1"/>
  <c r="F120" i="1"/>
  <c r="F132" i="1"/>
  <c r="F126" i="1"/>
  <c r="B14" i="1"/>
  <c r="G289" i="1" l="1"/>
  <c r="G284" i="1"/>
  <c r="O5" i="1"/>
  <c r="F160" i="1"/>
  <c r="J6" i="1" s="1"/>
  <c r="F256" i="1"/>
  <c r="N6" i="1" s="1"/>
  <c r="N5" i="1"/>
  <c r="M5" i="1"/>
  <c r="M7" i="1" s="1"/>
  <c r="J5" i="1"/>
  <c r="J7" i="1" s="1"/>
  <c r="H5" i="1"/>
  <c r="L5" i="1"/>
  <c r="L7" i="1" s="1"/>
  <c r="K5" i="1"/>
  <c r="K7" i="1" s="1"/>
  <c r="I5" i="1"/>
  <c r="G5" i="1"/>
  <c r="F5" i="1"/>
  <c r="G147" i="1"/>
  <c r="E5" i="1"/>
  <c r="F290" i="1"/>
  <c r="O6" i="1" s="1"/>
  <c r="G255" i="1"/>
  <c r="G168" i="1"/>
  <c r="G274" i="1"/>
  <c r="G210" i="1"/>
  <c r="G180" i="1"/>
  <c r="G249" i="1"/>
  <c r="G195" i="1"/>
  <c r="G126" i="1"/>
  <c r="G189" i="1"/>
  <c r="G216" i="1"/>
  <c r="G243" i="1"/>
  <c r="G237" i="1"/>
  <c r="G201" i="1"/>
  <c r="G269" i="1"/>
  <c r="G279" i="1"/>
  <c r="G228" i="1"/>
  <c r="G174" i="1"/>
  <c r="G222" i="1"/>
  <c r="G264" i="1"/>
  <c r="F139" i="1"/>
  <c r="I6" i="1" s="1"/>
  <c r="G120" i="1"/>
  <c r="G153" i="1"/>
  <c r="G138" i="1"/>
  <c r="G159" i="1"/>
  <c r="G132" i="1"/>
  <c r="F111" i="1"/>
  <c r="G111" i="1" s="1"/>
  <c r="F105" i="1"/>
  <c r="G105" i="1" s="1"/>
  <c r="F99" i="1"/>
  <c r="F90" i="1"/>
  <c r="G90" i="1" s="1"/>
  <c r="F84" i="1"/>
  <c r="G84" i="1" s="1"/>
  <c r="F78" i="1"/>
  <c r="G78" i="1" s="1"/>
  <c r="F72" i="1"/>
  <c r="O7" i="1" l="1"/>
  <c r="N7" i="1"/>
  <c r="G160" i="1"/>
  <c r="I7" i="1"/>
  <c r="G139" i="1"/>
  <c r="G256" i="1"/>
  <c r="G229" i="1"/>
  <c r="G290" i="1"/>
  <c r="G202" i="1"/>
  <c r="G181" i="1"/>
  <c r="F112" i="1"/>
  <c r="H6" i="1" s="1"/>
  <c r="H7" i="1" s="1"/>
  <c r="F91" i="1"/>
  <c r="G6" i="1" s="1"/>
  <c r="G7" i="1" s="1"/>
  <c r="G99" i="1"/>
  <c r="G112" i="1" s="1"/>
  <c r="G72" i="1"/>
  <c r="G91" i="1" s="1"/>
  <c r="E47" i="1"/>
  <c r="E48" i="1"/>
  <c r="E49" i="1"/>
  <c r="E50" i="1"/>
  <c r="E52" i="1"/>
  <c r="E53" i="1"/>
  <c r="E54" i="1"/>
  <c r="E55" i="1"/>
  <c r="E56" i="1"/>
  <c r="E58" i="1"/>
  <c r="E59" i="1"/>
  <c r="E60" i="1"/>
  <c r="E61" i="1"/>
  <c r="E62" i="1"/>
  <c r="E46" i="1"/>
  <c r="F57" i="1" l="1"/>
  <c r="G57" i="1" s="1"/>
  <c r="F63" i="1"/>
  <c r="G63" i="1" s="1"/>
  <c r="F51" i="1"/>
  <c r="E25" i="1"/>
  <c r="G51" i="1" l="1"/>
  <c r="G64" i="1" s="1"/>
  <c r="F64" i="1"/>
  <c r="F6" i="1" s="1"/>
  <c r="E20" i="1"/>
  <c r="E21" i="1"/>
  <c r="E22" i="1"/>
  <c r="E23" i="1"/>
  <c r="E26" i="1"/>
  <c r="E27" i="1"/>
  <c r="E28" i="1"/>
  <c r="E29" i="1"/>
  <c r="E31" i="1"/>
  <c r="E32" i="1"/>
  <c r="E33" i="1"/>
  <c r="E34" i="1"/>
  <c r="E35" i="1"/>
  <c r="E37" i="1"/>
  <c r="E38" i="1"/>
  <c r="E39" i="1"/>
  <c r="E40" i="1"/>
  <c r="E41" i="1"/>
  <c r="E19" i="1"/>
  <c r="F7" i="1" l="1"/>
  <c r="F30" i="1"/>
  <c r="G30" i="1" s="1"/>
  <c r="F24" i="1"/>
  <c r="G24" i="1" s="1"/>
  <c r="F36" i="1"/>
  <c r="G36" i="1" s="1"/>
  <c r="F42" i="1"/>
  <c r="G42" i="1" s="1"/>
  <c r="F43" i="1"/>
  <c r="E6" i="1" s="1"/>
  <c r="E8" i="1" l="1"/>
  <c r="F8" i="1" s="1"/>
  <c r="G8" i="1" s="1"/>
  <c r="H8" i="1" s="1"/>
  <c r="I8" i="1" s="1"/>
  <c r="J8" i="1" s="1"/>
  <c r="K8" i="1" s="1"/>
  <c r="L8" i="1" s="1"/>
  <c r="M8" i="1" s="1"/>
  <c r="N8" i="1" s="1"/>
  <c r="O8" i="1" s="1"/>
  <c r="E7" i="1"/>
  <c r="G43" i="1"/>
</calcChain>
</file>

<file path=xl/sharedStrings.xml><?xml version="1.0" encoding="utf-8"?>
<sst xmlns="http://schemas.openxmlformats.org/spreadsheetml/2006/main" count="175" uniqueCount="60">
  <si>
    <t>Jour</t>
  </si>
  <si>
    <t>Heure de début</t>
  </si>
  <si>
    <t>Heure de fin</t>
  </si>
  <si>
    <t>Septembre</t>
  </si>
  <si>
    <t>Temps de 
pause repas</t>
  </si>
  <si>
    <t>Temps
 travaillé</t>
  </si>
  <si>
    <t>Total 
semaine</t>
  </si>
  <si>
    <t>Heure supplémentaire</t>
  </si>
  <si>
    <t>Total mois :</t>
  </si>
  <si>
    <t>Octobre</t>
  </si>
  <si>
    <t>Novembre</t>
  </si>
  <si>
    <t xml:space="preserve">Total mois : </t>
  </si>
  <si>
    <t>Décembre</t>
  </si>
  <si>
    <t>Janvier</t>
  </si>
  <si>
    <t>Février</t>
  </si>
  <si>
    <t>Mars</t>
  </si>
  <si>
    <t>Avril</t>
  </si>
  <si>
    <t>Mai</t>
  </si>
  <si>
    <t>Juin</t>
  </si>
  <si>
    <t>1ère semaine de Juillet + Permanence</t>
  </si>
  <si>
    <t>Jour de permanence n°1</t>
  </si>
  <si>
    <t>Jour de permanence n°2</t>
  </si>
  <si>
    <t>Jour de permanence n°3</t>
  </si>
  <si>
    <t>Jour de permanence n°4</t>
  </si>
  <si>
    <t>Jour de permanence n°5</t>
  </si>
  <si>
    <t>Jour de permanence n°6</t>
  </si>
  <si>
    <t>Jour de permanence n°7</t>
  </si>
  <si>
    <t>Jour de permanence n°8</t>
  </si>
  <si>
    <t>Jour de permanence n°9</t>
  </si>
  <si>
    <t>Jour de permanence n°10</t>
  </si>
  <si>
    <t>Jour de permanence n°11</t>
  </si>
  <si>
    <t>Jour de permanence n°12</t>
  </si>
  <si>
    <t>Jour de permanence n°13</t>
  </si>
  <si>
    <t>Jour de permanence n°14</t>
  </si>
  <si>
    <t>Jour de permanence n°15</t>
  </si>
  <si>
    <t>Jour de permanence n°16</t>
  </si>
  <si>
    <t>Jour de permanence n°17</t>
  </si>
  <si>
    <t>Jour de permanence n°18</t>
  </si>
  <si>
    <t>Jour de permanence n°19</t>
  </si>
  <si>
    <t>Jour de permanence n°20</t>
  </si>
  <si>
    <t>Jour de permanence n°21</t>
  </si>
  <si>
    <t>Jour de permanence n°22</t>
  </si>
  <si>
    <t>Jour de permanence n°23</t>
  </si>
  <si>
    <t>Jour de permanence n°24</t>
  </si>
  <si>
    <t>Jour de permanence n°25</t>
  </si>
  <si>
    <t>Paramètrage</t>
  </si>
  <si>
    <t>Heure à faire</t>
  </si>
  <si>
    <t>Heure effectué</t>
  </si>
  <si>
    <t>Reste annuel</t>
  </si>
  <si>
    <t>Juillet + Perm</t>
  </si>
  <si>
    <r>
      <t>Quotité de travail</t>
    </r>
    <r>
      <rPr>
        <b/>
        <vertAlign val="superscript"/>
        <sz val="12"/>
        <color theme="0"/>
        <rFont val="Calibri"/>
        <family val="2"/>
        <scheme val="minor"/>
      </rPr>
      <t>1</t>
    </r>
  </si>
  <si>
    <t>Non</t>
  </si>
  <si>
    <t>11 ème demi-journée travaillée ?</t>
  </si>
  <si>
    <r>
      <t>Temps de travail annuel</t>
    </r>
    <r>
      <rPr>
        <b/>
        <vertAlign val="superscript"/>
        <sz val="12"/>
        <color theme="0"/>
        <rFont val="Calibri"/>
        <family val="2"/>
        <scheme val="minor"/>
      </rPr>
      <t>2</t>
    </r>
  </si>
  <si>
    <r>
      <t>Congé de fractionnement</t>
    </r>
    <r>
      <rPr>
        <b/>
        <vertAlign val="superscript"/>
        <sz val="12"/>
        <color theme="0"/>
        <rFont val="Calibri"/>
        <family val="2"/>
        <scheme val="minor"/>
      </rPr>
      <t>3</t>
    </r>
  </si>
  <si>
    <r>
      <t>Nombre de semaine travaillé</t>
    </r>
    <r>
      <rPr>
        <b/>
        <vertAlign val="superscript"/>
        <sz val="12"/>
        <color theme="0"/>
        <rFont val="Calibri"/>
        <family val="2"/>
        <scheme val="minor"/>
      </rPr>
      <t>4</t>
    </r>
  </si>
  <si>
    <r>
      <t>Temps de travail attendu par semaine</t>
    </r>
    <r>
      <rPr>
        <b/>
        <vertAlign val="superscript"/>
        <sz val="12"/>
        <color theme="0"/>
        <rFont val="Calibri"/>
        <family val="2"/>
        <scheme val="minor"/>
      </rPr>
      <t>5</t>
    </r>
  </si>
  <si>
    <r>
      <t>11 demi journée travaillée ?</t>
    </r>
    <r>
      <rPr>
        <b/>
        <vertAlign val="superscript"/>
        <sz val="12"/>
        <color theme="0"/>
        <rFont val="Calibri"/>
        <family val="2"/>
        <scheme val="minor"/>
      </rPr>
      <t>6</t>
    </r>
  </si>
  <si>
    <r>
      <rPr>
        <vertAlign val="superscript"/>
        <sz val="10"/>
        <color theme="1"/>
        <rFont val="Calibri"/>
        <family val="2"/>
        <scheme val="minor"/>
      </rPr>
      <t xml:space="preserve">1 </t>
    </r>
    <r>
      <rPr>
        <sz val="10"/>
        <color theme="1"/>
        <rFont val="Calibri"/>
        <family val="2"/>
        <scheme val="minor"/>
      </rPr>
      <t>Vous devez sélectionner (liste déroulante) votre quotité de travail (90%, 80%, 70%, 60%, 50%) si vous ne travaillez pas à 100%.
Le temps de travail est alors calculé sur la base des 1607</t>
    </r>
    <r>
      <rPr>
        <vertAlign val="superscript"/>
        <sz val="10"/>
        <color theme="1"/>
        <rFont val="Calibri"/>
        <family val="2"/>
        <scheme val="minor"/>
      </rPr>
      <t>2</t>
    </r>
    <r>
      <rPr>
        <sz val="10"/>
        <color theme="1"/>
        <rFont val="Calibri"/>
        <family val="2"/>
        <scheme val="minor"/>
      </rPr>
      <t xml:space="preserve"> heures annuelles et des 14</t>
    </r>
    <r>
      <rPr>
        <vertAlign val="superscript"/>
        <sz val="10"/>
        <color theme="1"/>
        <rFont val="Calibri"/>
        <family val="2"/>
        <scheme val="minor"/>
      </rPr>
      <t>3</t>
    </r>
    <r>
      <rPr>
        <sz val="10"/>
        <color theme="1"/>
        <rFont val="Calibri"/>
        <family val="2"/>
        <scheme val="minor"/>
      </rPr>
      <t xml:space="preserve"> heures dues au fractionnement des congés et à l'obligation d'en prendre sur les périodes d'hiver.
</t>
    </r>
    <r>
      <rPr>
        <vertAlign val="superscript"/>
        <sz val="10"/>
        <color theme="1"/>
        <rFont val="Calibri"/>
        <family val="2"/>
        <scheme val="minor"/>
      </rPr>
      <t>4</t>
    </r>
    <r>
      <rPr>
        <sz val="10"/>
        <color theme="1"/>
        <rFont val="Calibri"/>
        <family val="2"/>
        <scheme val="minor"/>
      </rPr>
      <t xml:space="preserve"> Vous devez indiquer le nombre de semaines travaillées dans l'année. Pour rappel, nous devons effectuer 36 semaines en présence d'élèves et jusqu'à 25 journées (maximum) de permanence administrative réparties sur les petites et grandes vacances. </t>
    </r>
    <r>
      <rPr>
        <i/>
        <sz val="10"/>
        <color theme="1"/>
        <rFont val="Calibri"/>
        <family val="2"/>
        <scheme val="minor"/>
      </rPr>
      <t xml:space="preserve">Par abus, ce classeur Excel estime (en fin de tableau) que cinq journées de permanence sont égales à une semaine de travail. Si vous faites une ou deux journées en plus ou en moins, 13 ou 17 jours de permanence par exemple,  alors ces deux journées supplémentaires seront décomptées de votre reste annuel sur le tableau récapitulatif au-dessus de ce texte explicatif.  </t>
    </r>
    <r>
      <rPr>
        <sz val="10"/>
        <color theme="1"/>
        <rFont val="Calibri"/>
        <family val="2"/>
        <scheme val="minor"/>
      </rPr>
      <t xml:space="preserve">
Vous obtenez par la suite votre temps de travail attendu par semaine</t>
    </r>
    <r>
      <rPr>
        <vertAlign val="superscript"/>
        <sz val="10"/>
        <color theme="1"/>
        <rFont val="Calibri"/>
        <family val="2"/>
        <scheme val="minor"/>
      </rPr>
      <t>5</t>
    </r>
    <r>
      <rPr>
        <sz val="10"/>
        <color theme="1"/>
        <rFont val="Calibri"/>
        <family val="2"/>
        <scheme val="minor"/>
      </rPr>
      <t>. Pour rappel, dans la filière administrative, celui-ci n'est pas censé dépasser 40 heures par semaine. Cela implique le report des heures au-dessus de 40 heures sur les journées de permanences. 
Enfin, les collègues travaillant 11 demi-journées</t>
    </r>
    <r>
      <rPr>
        <vertAlign val="superscript"/>
        <sz val="10"/>
        <color theme="1"/>
        <rFont val="Calibri"/>
        <family val="2"/>
        <scheme val="minor"/>
      </rPr>
      <t>6</t>
    </r>
    <r>
      <rPr>
        <sz val="10"/>
        <color theme="1"/>
        <rFont val="Calibri"/>
        <family val="2"/>
        <scheme val="minor"/>
      </rPr>
      <t xml:space="preserve"> par semaine ont le droit à une majoration de leur temps de travail la 11e journée. Une heure équivaut alors à 1,2 heure. Pour les journées de permanence, il existe un réglage individuel pour chaque journée en fin de tableau.</t>
    </r>
  </si>
  <si>
    <t>AIDE AU SUIVI DES HEURES DE TRAVAIL - Secrétaire EPLE - 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</si>
</sst>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F800]dddd\,\ mmmm\ dd\,\ yyyy"/>
    <numFmt numFmtId="166" formatCode="[h]:mm"/>
  </numFmts>
  <fonts count="12" x14ac:knownFonts="1">
    <font>
      <sz val="11"/>
      <color theme="1"/>
      <name val="Calibri"/>
      <family val="2"/>
      <scheme val="minor"/>
    </font>
    <font>
      <sz val="12"/>
      <color theme="0"/>
      <name val="Calibri"/>
      <family val="2"/>
      <scheme val="minor"/>
    </font>
    <font>
      <b/>
      <sz val="12"/>
      <color theme="0"/>
      <name val="Calibri"/>
      <family val="2"/>
      <scheme val="minor"/>
    </font>
    <font>
      <b/>
      <sz val="18"/>
      <color theme="0"/>
      <name val="Calibri"/>
      <family val="2"/>
      <scheme val="minor"/>
    </font>
    <font>
      <sz val="11"/>
      <color theme="0"/>
      <name val="Calibri"/>
      <family val="2"/>
      <scheme val="minor"/>
    </font>
    <font>
      <b/>
      <sz val="11"/>
      <color theme="0"/>
      <name val="Calibri"/>
      <family val="2"/>
      <scheme val="minor"/>
    </font>
    <font>
      <b/>
      <sz val="26"/>
      <color theme="0"/>
      <name val="Calibri"/>
      <family val="2"/>
      <scheme val="minor"/>
    </font>
    <font>
      <i/>
      <sz val="11"/>
      <color theme="1"/>
      <name val="Calibri"/>
      <family val="2"/>
      <scheme val="minor"/>
    </font>
    <font>
      <b/>
      <vertAlign val="superscript"/>
      <sz val="12"/>
      <color theme="0"/>
      <name val="Calibri"/>
      <family val="2"/>
      <scheme val="minor"/>
    </font>
    <font>
      <sz val="10"/>
      <color theme="1"/>
      <name val="Calibri"/>
      <family val="2"/>
      <scheme val="minor"/>
    </font>
    <font>
      <vertAlign val="superscript"/>
      <sz val="10"/>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lightUp"/>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44">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xf>
    <xf numFmtId="164" fontId="0" fillId="0" borderId="1" xfId="0" applyNumberFormat="1" applyBorder="1"/>
    <xf numFmtId="166" fontId="0" fillId="0" borderId="1" xfId="0" applyNumberFormat="1" applyBorder="1"/>
    <xf numFmtId="0" fontId="0" fillId="4" borderId="1" xfId="0" applyFill="1" applyBorder="1"/>
    <xf numFmtId="165" fontId="2" fillId="3" borderId="1" xfId="0" applyNumberFormat="1" applyFont="1" applyFill="1" applyBorder="1" applyAlignment="1">
      <alignment horizontal="center"/>
    </xf>
    <xf numFmtId="166" fontId="0" fillId="0" borderId="2" xfId="0" applyNumberFormat="1" applyBorder="1"/>
    <xf numFmtId="0" fontId="4" fillId="3" borderId="1" xfId="0" applyFont="1" applyFill="1" applyBorder="1"/>
    <xf numFmtId="0" fontId="2" fillId="3" borderId="1" xfId="0" applyFont="1" applyFill="1" applyBorder="1" applyAlignment="1">
      <alignment horizontal="center"/>
    </xf>
    <xf numFmtId="166" fontId="0" fillId="0" borderId="1" xfId="0" applyNumberFormat="1" applyBorder="1" applyAlignment="1">
      <alignment horizontal="right"/>
    </xf>
    <xf numFmtId="0" fontId="1" fillId="3" borderId="3" xfId="0" applyFont="1" applyFill="1" applyBorder="1"/>
    <xf numFmtId="166" fontId="0" fillId="4" borderId="1" xfId="0" applyNumberFormat="1" applyFill="1" applyBorder="1"/>
    <xf numFmtId="0" fontId="0" fillId="4" borderId="1" xfId="0" applyFill="1" applyBorder="1" applyAlignment="1">
      <alignment horizontal="right"/>
    </xf>
    <xf numFmtId="166" fontId="0" fillId="4" borderId="1" xfId="0" applyNumberFormat="1" applyFill="1" applyBorder="1" applyAlignment="1">
      <alignment horizontal="right"/>
    </xf>
    <xf numFmtId="166" fontId="0" fillId="0" borderId="2" xfId="0" applyNumberFormat="1" applyBorder="1" applyAlignment="1">
      <alignment horizontal="right"/>
    </xf>
    <xf numFmtId="0" fontId="0" fillId="4" borderId="1" xfId="0" applyNumberFormat="1" applyFill="1" applyBorder="1"/>
    <xf numFmtId="0" fontId="7" fillId="0" borderId="0" xfId="0" applyFont="1"/>
    <xf numFmtId="0" fontId="0" fillId="3" borderId="1" xfId="0" applyFill="1" applyBorder="1"/>
    <xf numFmtId="0" fontId="4" fillId="3" borderId="1" xfId="0" applyFont="1" applyFill="1" applyBorder="1" applyAlignment="1"/>
    <xf numFmtId="0" fontId="5" fillId="3" borderId="1" xfId="0" applyFont="1" applyFill="1" applyBorder="1"/>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6" xfId="0" applyFont="1" applyFill="1" applyBorder="1" applyAlignment="1">
      <alignment horizontal="center"/>
    </xf>
    <xf numFmtId="164" fontId="0" fillId="0" borderId="1" xfId="0" applyNumberFormat="1" applyBorder="1" applyProtection="1">
      <protection locked="0"/>
    </xf>
    <xf numFmtId="166" fontId="0" fillId="0" borderId="1" xfId="0" applyNumberFormat="1" applyBorder="1" applyProtection="1">
      <protection locked="0"/>
    </xf>
    <xf numFmtId="164" fontId="0" fillId="0" borderId="0" xfId="0" applyNumberFormat="1" applyProtection="1">
      <protection locked="0"/>
    </xf>
    <xf numFmtId="0" fontId="0" fillId="0" borderId="1" xfId="0" applyFont="1" applyBorder="1" applyAlignment="1" applyProtection="1">
      <alignment horizontal="center"/>
      <protection locked="0"/>
    </xf>
    <xf numFmtId="0" fontId="9" fillId="0" borderId="8" xfId="0" applyFont="1" applyBorder="1" applyAlignment="1">
      <alignment horizontal="left" vertical="top" wrapText="1"/>
    </xf>
    <xf numFmtId="0" fontId="9" fillId="0" borderId="0" xfId="0" applyFont="1" applyAlignment="1">
      <alignment horizontal="left" vertical="top"/>
    </xf>
    <xf numFmtId="0" fontId="9" fillId="0" borderId="8" xfId="0" applyFont="1" applyBorder="1" applyAlignment="1">
      <alignment horizontal="left" vertical="top"/>
    </xf>
    <xf numFmtId="0" fontId="5" fillId="3" borderId="1" xfId="0" applyFont="1" applyFill="1" applyBorder="1" applyAlignment="1">
      <alignment horizontal="center"/>
    </xf>
    <xf numFmtId="0" fontId="0" fillId="0" borderId="0" xfId="0" applyAlignment="1">
      <alignment horizontal="center"/>
    </xf>
    <xf numFmtId="0" fontId="0" fillId="0" borderId="4" xfId="0" applyBorder="1" applyAlignment="1">
      <alignment horizontal="center"/>
    </xf>
    <xf numFmtId="0" fontId="6" fillId="2" borderId="0" xfId="0" applyFont="1" applyFill="1" applyAlignment="1">
      <alignment horizontal="center" vertical="center"/>
    </xf>
    <xf numFmtId="166" fontId="0" fillId="0" borderId="1" xfId="0" applyNumberFormat="1" applyBorder="1" applyAlignment="1">
      <alignment horizontal="center"/>
    </xf>
    <xf numFmtId="0" fontId="2" fillId="3" borderId="1" xfId="0" applyFont="1" applyFill="1" applyBorder="1" applyAlignment="1">
      <alignment horizontal="center"/>
    </xf>
    <xf numFmtId="0" fontId="0" fillId="0" borderId="1" xfId="0" applyBorder="1" applyAlignment="1" applyProtection="1">
      <alignment horizontal="center"/>
      <protection locked="0"/>
    </xf>
    <xf numFmtId="0" fontId="2" fillId="2" borderId="1"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9" fontId="0" fillId="5" borderId="5" xfId="0" applyNumberFormat="1" applyFont="1" applyFill="1" applyBorder="1" applyAlignment="1" applyProtection="1">
      <alignment horizontal="center"/>
      <protection locked="0"/>
    </xf>
    <xf numFmtId="9" fontId="0" fillId="5"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165253</xdr:rowOff>
    </xdr:from>
    <xdr:to>
      <xdr:col>0</xdr:col>
      <xdr:colOff>1819275</xdr:colOff>
      <xdr:row>14</xdr:row>
      <xdr:rowOff>103914</xdr:rowOff>
    </xdr:to>
    <xdr:pic>
      <xdr:nvPicPr>
        <xdr:cNvPr id="3" name="Image 2">
          <a:extLst>
            <a:ext uri="{FF2B5EF4-FFF2-40B4-BE49-F238E27FC236}">
              <a16:creationId xmlns:a16="http://schemas.microsoft.com/office/drawing/2014/main" id="{6D997976-BE03-466B-83A4-6DBC6D0BD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65253"/>
          <a:ext cx="1581150" cy="28353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243B-F359-4DBD-AB6F-12245F5C351D}">
  <sheetPr codeName="Feuil1"/>
  <dimension ref="A1:Q291"/>
  <sheetViews>
    <sheetView tabSelected="1" zoomScaleNormal="100" workbookViewId="0">
      <pane xSplit="16" ySplit="16" topLeftCell="Q17" activePane="bottomRight" state="frozen"/>
      <selection pane="topRight" activeCell="Q1" sqref="Q1"/>
      <selection pane="bottomLeft" activeCell="A16" sqref="A16"/>
      <selection pane="bottomRight" activeCell="B6" sqref="B6:C6"/>
    </sheetView>
  </sheetViews>
  <sheetFormatPr baseColWidth="10" defaultRowHeight="15" x14ac:dyDescent="0.25"/>
  <cols>
    <col min="1" max="1" width="31.85546875" customWidth="1"/>
    <col min="2" max="2" width="19.7109375" customWidth="1"/>
    <col min="3" max="3" width="20.140625" customWidth="1"/>
    <col min="4" max="4" width="21.28515625" customWidth="1"/>
    <col min="5" max="5" width="17" customWidth="1"/>
    <col min="6" max="6" width="16.28515625" customWidth="1"/>
    <col min="7" max="7" width="19" customWidth="1"/>
    <col min="9" max="9" width="11.5703125" customWidth="1"/>
    <col min="10" max="10" width="11.7109375" customWidth="1"/>
    <col min="11" max="13" width="11.5703125" customWidth="1"/>
    <col min="15" max="15" width="13.28515625" customWidth="1"/>
  </cols>
  <sheetData>
    <row r="1" spans="1:17" ht="15" customHeight="1" x14ac:dyDescent="0.25">
      <c r="A1" s="33"/>
      <c r="B1" s="35" t="s">
        <v>59</v>
      </c>
      <c r="C1" s="35"/>
      <c r="D1" s="35"/>
      <c r="E1" s="35"/>
      <c r="F1" s="35"/>
      <c r="G1" s="35"/>
      <c r="H1" s="35"/>
      <c r="I1" s="35"/>
      <c r="J1" s="35"/>
      <c r="K1" s="35"/>
      <c r="L1" s="35"/>
      <c r="M1" s="35"/>
      <c r="N1" s="35"/>
      <c r="O1" s="35"/>
      <c r="P1" s="35"/>
      <c r="Q1" s="35"/>
    </row>
    <row r="2" spans="1:17" ht="15" customHeight="1" x14ac:dyDescent="0.25">
      <c r="A2" s="33"/>
      <c r="B2" s="35"/>
      <c r="C2" s="35"/>
      <c r="D2" s="35"/>
      <c r="E2" s="35"/>
      <c r="F2" s="35"/>
      <c r="G2" s="35"/>
      <c r="H2" s="35"/>
      <c r="I2" s="35"/>
      <c r="J2" s="35"/>
      <c r="K2" s="35"/>
      <c r="L2" s="35"/>
      <c r="M2" s="35"/>
      <c r="N2" s="35"/>
      <c r="O2" s="35"/>
      <c r="P2" s="35"/>
      <c r="Q2" s="35"/>
    </row>
    <row r="3" spans="1:17" ht="15" customHeight="1" x14ac:dyDescent="0.25">
      <c r="A3" s="33"/>
      <c r="B3" s="35"/>
      <c r="C3" s="35"/>
      <c r="D3" s="35"/>
      <c r="E3" s="35"/>
      <c r="F3" s="35"/>
      <c r="G3" s="35"/>
      <c r="H3" s="35"/>
      <c r="I3" s="35"/>
      <c r="J3" s="35"/>
      <c r="K3" s="35"/>
      <c r="L3" s="35"/>
      <c r="M3" s="35"/>
      <c r="N3" s="35"/>
      <c r="O3" s="35"/>
      <c r="P3" s="35"/>
      <c r="Q3" s="35"/>
    </row>
    <row r="4" spans="1:17" ht="15.75" x14ac:dyDescent="0.25">
      <c r="A4" s="33"/>
      <c r="B4" s="39" t="s">
        <v>45</v>
      </c>
      <c r="C4" s="39"/>
      <c r="D4" s="19"/>
      <c r="E4" s="21" t="s">
        <v>3</v>
      </c>
      <c r="F4" s="21" t="s">
        <v>9</v>
      </c>
      <c r="G4" s="21" t="s">
        <v>10</v>
      </c>
      <c r="H4" s="21" t="s">
        <v>12</v>
      </c>
      <c r="I4" s="21" t="s">
        <v>13</v>
      </c>
      <c r="J4" s="21" t="s">
        <v>14</v>
      </c>
      <c r="K4" s="21" t="s">
        <v>15</v>
      </c>
      <c r="L4" s="21" t="s">
        <v>16</v>
      </c>
      <c r="M4" s="21" t="s">
        <v>17</v>
      </c>
      <c r="N4" s="21" t="s">
        <v>18</v>
      </c>
      <c r="O4" s="21" t="s">
        <v>49</v>
      </c>
    </row>
    <row r="5" spans="1:17" ht="18" x14ac:dyDescent="0.25">
      <c r="A5" s="33"/>
      <c r="B5" s="40" t="s">
        <v>50</v>
      </c>
      <c r="C5" s="41"/>
      <c r="D5" s="9" t="s">
        <v>46</v>
      </c>
      <c r="E5" s="5">
        <f>4*B14</f>
        <v>6.8076923076923075</v>
      </c>
      <c r="F5" s="5">
        <f>3*B14</f>
        <v>5.1057692307692308</v>
      </c>
      <c r="G5" s="5">
        <f>4*B14</f>
        <v>6.8076923076923075</v>
      </c>
      <c r="H5" s="5">
        <f>3*B14</f>
        <v>5.1057692307692308</v>
      </c>
      <c r="I5" s="5">
        <f>4*B14</f>
        <v>6.8076923076923075</v>
      </c>
      <c r="J5" s="5">
        <f>3*B14</f>
        <v>5.1057692307692308</v>
      </c>
      <c r="K5" s="5">
        <f>3*B14</f>
        <v>5.1057692307692308</v>
      </c>
      <c r="L5" s="5">
        <f>3*B14</f>
        <v>5.1057692307692308</v>
      </c>
      <c r="M5" s="5">
        <f>4*B14</f>
        <v>6.8076923076923075</v>
      </c>
      <c r="N5" s="5">
        <f>4*B14</f>
        <v>6.8076923076923075</v>
      </c>
      <c r="O5" s="5">
        <f>IF(B12=41, 6*B14, IF(B12=40, 5*B14, 4*B14))</f>
        <v>6.8076923076923075</v>
      </c>
    </row>
    <row r="6" spans="1:17" x14ac:dyDescent="0.25">
      <c r="A6" s="33"/>
      <c r="B6" s="42">
        <v>1</v>
      </c>
      <c r="C6" s="43"/>
      <c r="D6" s="9" t="s">
        <v>47</v>
      </c>
      <c r="E6" s="5">
        <f>F43</f>
        <v>0</v>
      </c>
      <c r="F6" s="5">
        <f>F64</f>
        <v>0</v>
      </c>
      <c r="G6" s="5">
        <f>F91</f>
        <v>0</v>
      </c>
      <c r="H6" s="5">
        <f>F112</f>
        <v>0</v>
      </c>
      <c r="I6" s="5">
        <f>F139</f>
        <v>0</v>
      </c>
      <c r="J6" s="5">
        <f>F160</f>
        <v>0</v>
      </c>
      <c r="K6" s="5">
        <f>F181</f>
        <v>0</v>
      </c>
      <c r="L6" s="5">
        <f>F202</f>
        <v>0</v>
      </c>
      <c r="M6" s="5">
        <f>F229</f>
        <v>0</v>
      </c>
      <c r="N6" s="5">
        <f>F256</f>
        <v>0</v>
      </c>
      <c r="O6" s="5">
        <f>F290</f>
        <v>0</v>
      </c>
    </row>
    <row r="7" spans="1:17" ht="18" x14ac:dyDescent="0.25">
      <c r="A7" s="33"/>
      <c r="B7" s="37" t="s">
        <v>53</v>
      </c>
      <c r="C7" s="37"/>
      <c r="D7" s="20" t="s">
        <v>7</v>
      </c>
      <c r="E7" s="5">
        <f t="shared" ref="E7:N7" si="0">E6-E5</f>
        <v>-6.8076923076923075</v>
      </c>
      <c r="F7" s="5">
        <f t="shared" si="0"/>
        <v>-5.1057692307692308</v>
      </c>
      <c r="G7" s="5">
        <f t="shared" si="0"/>
        <v>-6.8076923076923075</v>
      </c>
      <c r="H7" s="5">
        <f t="shared" si="0"/>
        <v>-5.1057692307692308</v>
      </c>
      <c r="I7" s="5">
        <f t="shared" si="0"/>
        <v>-6.8076923076923075</v>
      </c>
      <c r="J7" s="5">
        <f t="shared" si="0"/>
        <v>-5.1057692307692308</v>
      </c>
      <c r="K7" s="5">
        <f t="shared" si="0"/>
        <v>-5.1057692307692308</v>
      </c>
      <c r="L7" s="5">
        <f t="shared" si="0"/>
        <v>-5.1057692307692308</v>
      </c>
      <c r="M7" s="5">
        <f t="shared" si="0"/>
        <v>-6.8076923076923075</v>
      </c>
      <c r="N7" s="5">
        <f t="shared" si="0"/>
        <v>-6.8076923076923075</v>
      </c>
      <c r="O7" s="5">
        <f>O6-O5</f>
        <v>-6.8076923076923075</v>
      </c>
    </row>
    <row r="8" spans="1:17" x14ac:dyDescent="0.25">
      <c r="A8" s="33"/>
      <c r="B8" s="36">
        <f>("07/03/1904  23:00:00"*B6)</f>
        <v>66.958333333333329</v>
      </c>
      <c r="C8" s="36"/>
      <c r="D8" s="20" t="s">
        <v>48</v>
      </c>
      <c r="E8" s="5">
        <f>B8-B10-E6</f>
        <v>66.375</v>
      </c>
      <c r="F8" s="5">
        <f t="shared" ref="F8:N8" si="1">E8-F6</f>
        <v>66.375</v>
      </c>
      <c r="G8" s="5">
        <f t="shared" si="1"/>
        <v>66.375</v>
      </c>
      <c r="H8" s="5">
        <f t="shared" si="1"/>
        <v>66.375</v>
      </c>
      <c r="I8" s="5">
        <f t="shared" si="1"/>
        <v>66.375</v>
      </c>
      <c r="J8" s="5">
        <f t="shared" si="1"/>
        <v>66.375</v>
      </c>
      <c r="K8" s="5">
        <f t="shared" si="1"/>
        <v>66.375</v>
      </c>
      <c r="L8" s="5">
        <f t="shared" si="1"/>
        <v>66.375</v>
      </c>
      <c r="M8" s="5">
        <f t="shared" si="1"/>
        <v>66.375</v>
      </c>
      <c r="N8" s="5">
        <f t="shared" si="1"/>
        <v>66.375</v>
      </c>
      <c r="O8" s="5">
        <f>N8-O6</f>
        <v>66.375</v>
      </c>
    </row>
    <row r="9" spans="1:17" ht="18" x14ac:dyDescent="0.25">
      <c r="A9" s="33"/>
      <c r="B9" s="37" t="s">
        <v>54</v>
      </c>
      <c r="C9" s="37"/>
      <c r="D9" s="29" t="s">
        <v>58</v>
      </c>
      <c r="E9" s="30"/>
      <c r="F9" s="30"/>
      <c r="G9" s="30"/>
      <c r="H9" s="30"/>
      <c r="I9" s="30"/>
      <c r="J9" s="30"/>
      <c r="K9" s="30"/>
      <c r="L9" s="30"/>
      <c r="M9" s="30"/>
      <c r="N9" s="30"/>
      <c r="O9" s="30"/>
      <c r="P9" s="30"/>
    </row>
    <row r="10" spans="1:17" x14ac:dyDescent="0.25">
      <c r="A10" s="33"/>
      <c r="B10" s="36">
        <f>B6*"14:00:00"</f>
        <v>0.58333333333333337</v>
      </c>
      <c r="C10" s="36"/>
      <c r="D10" s="31"/>
      <c r="E10" s="30"/>
      <c r="F10" s="30"/>
      <c r="G10" s="30"/>
      <c r="H10" s="30"/>
      <c r="I10" s="30"/>
      <c r="J10" s="30"/>
      <c r="K10" s="30"/>
      <c r="L10" s="30"/>
      <c r="M10" s="30"/>
      <c r="N10" s="30"/>
      <c r="O10" s="30"/>
      <c r="P10" s="30"/>
    </row>
    <row r="11" spans="1:17" ht="18" x14ac:dyDescent="0.25">
      <c r="A11" s="33"/>
      <c r="B11" s="37" t="s">
        <v>55</v>
      </c>
      <c r="C11" s="37"/>
      <c r="D11" s="31"/>
      <c r="E11" s="30"/>
      <c r="F11" s="30"/>
      <c r="G11" s="30"/>
      <c r="H11" s="30"/>
      <c r="I11" s="30"/>
      <c r="J11" s="30"/>
      <c r="K11" s="30"/>
      <c r="L11" s="30"/>
      <c r="M11" s="30"/>
      <c r="N11" s="30"/>
      <c r="O11" s="30"/>
      <c r="P11" s="30"/>
    </row>
    <row r="12" spans="1:17" x14ac:dyDescent="0.25">
      <c r="A12" s="33"/>
      <c r="B12" s="38">
        <v>39</v>
      </c>
      <c r="C12" s="38"/>
      <c r="D12" s="31"/>
      <c r="E12" s="30"/>
      <c r="F12" s="30"/>
      <c r="G12" s="30"/>
      <c r="H12" s="30"/>
      <c r="I12" s="30"/>
      <c r="J12" s="30"/>
      <c r="K12" s="30"/>
      <c r="L12" s="30"/>
      <c r="M12" s="30"/>
      <c r="N12" s="30"/>
      <c r="O12" s="30"/>
      <c r="P12" s="30"/>
    </row>
    <row r="13" spans="1:17" ht="18" x14ac:dyDescent="0.25">
      <c r="A13" s="33"/>
      <c r="B13" s="40" t="s">
        <v>56</v>
      </c>
      <c r="C13" s="41"/>
      <c r="D13" s="31"/>
      <c r="E13" s="30"/>
      <c r="F13" s="30"/>
      <c r="G13" s="30"/>
      <c r="H13" s="30"/>
      <c r="I13" s="30"/>
      <c r="J13" s="30"/>
      <c r="K13" s="30"/>
      <c r="L13" s="30"/>
      <c r="M13" s="30"/>
      <c r="N13" s="30"/>
      <c r="O13" s="30"/>
      <c r="P13" s="30"/>
    </row>
    <row r="14" spans="1:17" x14ac:dyDescent="0.25">
      <c r="A14" s="33"/>
      <c r="B14" s="36">
        <f>(B8-B10)/B12</f>
        <v>1.7019230769230769</v>
      </c>
      <c r="C14" s="36"/>
      <c r="D14" s="31"/>
      <c r="E14" s="30"/>
      <c r="F14" s="30"/>
      <c r="G14" s="30"/>
      <c r="H14" s="30"/>
      <c r="I14" s="30"/>
      <c r="J14" s="30"/>
      <c r="K14" s="30"/>
      <c r="L14" s="30"/>
      <c r="M14" s="30"/>
      <c r="N14" s="30"/>
      <c r="O14" s="30"/>
      <c r="P14" s="30"/>
    </row>
    <row r="15" spans="1:17" ht="18" x14ac:dyDescent="0.25">
      <c r="A15" s="33"/>
      <c r="B15" s="37" t="s">
        <v>57</v>
      </c>
      <c r="C15" s="37"/>
      <c r="D15" s="31"/>
      <c r="E15" s="30"/>
      <c r="F15" s="30"/>
      <c r="G15" s="30"/>
      <c r="H15" s="30"/>
      <c r="I15" s="30"/>
      <c r="J15" s="30"/>
      <c r="K15" s="30"/>
      <c r="L15" s="30"/>
      <c r="M15" s="30"/>
      <c r="N15" s="30"/>
      <c r="O15" s="30"/>
      <c r="P15" s="30"/>
    </row>
    <row r="16" spans="1:17" x14ac:dyDescent="0.25">
      <c r="A16" s="34"/>
      <c r="B16" s="28" t="s">
        <v>51</v>
      </c>
      <c r="C16" s="28"/>
      <c r="D16" s="31"/>
      <c r="E16" s="30"/>
      <c r="F16" s="30"/>
      <c r="G16" s="30"/>
      <c r="H16" s="30"/>
      <c r="I16" s="30"/>
      <c r="J16" s="30"/>
      <c r="K16" s="30"/>
      <c r="L16" s="30"/>
      <c r="M16" s="30"/>
      <c r="N16" s="30"/>
      <c r="O16" s="30"/>
      <c r="P16" s="30"/>
    </row>
    <row r="17" spans="1:7" ht="23.25" x14ac:dyDescent="0.35">
      <c r="A17" s="22" t="s">
        <v>3</v>
      </c>
      <c r="B17" s="23"/>
      <c r="C17" s="23"/>
      <c r="D17" s="23"/>
      <c r="E17" s="23"/>
      <c r="F17" s="23"/>
      <c r="G17" s="24"/>
    </row>
    <row r="18" spans="1:7" ht="36.75" customHeight="1" x14ac:dyDescent="0.25">
      <c r="A18" s="1" t="s">
        <v>0</v>
      </c>
      <c r="B18" s="1" t="s">
        <v>1</v>
      </c>
      <c r="C18" s="1" t="s">
        <v>2</v>
      </c>
      <c r="D18" s="2" t="s">
        <v>4</v>
      </c>
      <c r="E18" s="2" t="s">
        <v>5</v>
      </c>
      <c r="F18" s="2" t="s">
        <v>6</v>
      </c>
      <c r="G18" s="2" t="s">
        <v>7</v>
      </c>
    </row>
    <row r="19" spans="1:7" ht="15.75" x14ac:dyDescent="0.25">
      <c r="A19" s="3">
        <v>41884</v>
      </c>
      <c r="B19" s="25">
        <v>0</v>
      </c>
      <c r="C19" s="25">
        <v>0</v>
      </c>
      <c r="D19" s="25">
        <v>0</v>
      </c>
      <c r="E19" s="4">
        <f>C19-B19-D19</f>
        <v>0</v>
      </c>
      <c r="F19" s="6"/>
      <c r="G19" s="6"/>
    </row>
    <row r="20" spans="1:7" ht="15.75" x14ac:dyDescent="0.25">
      <c r="A20" s="3">
        <v>41885</v>
      </c>
      <c r="B20" s="25">
        <v>0</v>
      </c>
      <c r="C20" s="25">
        <v>0</v>
      </c>
      <c r="D20" s="25">
        <v>0</v>
      </c>
      <c r="E20" s="4">
        <f>C20-B20-D20</f>
        <v>0</v>
      </c>
      <c r="F20" s="6"/>
      <c r="G20" s="6"/>
    </row>
    <row r="21" spans="1:7" ht="15.75" x14ac:dyDescent="0.25">
      <c r="A21" s="3">
        <v>41886</v>
      </c>
      <c r="B21" s="25">
        <v>0</v>
      </c>
      <c r="C21" s="25">
        <v>0</v>
      </c>
      <c r="D21" s="25">
        <v>0</v>
      </c>
      <c r="E21" s="4">
        <f>C21-B21-D21</f>
        <v>0</v>
      </c>
      <c r="F21" s="6"/>
      <c r="G21" s="6"/>
    </row>
    <row r="22" spans="1:7" ht="15.75" x14ac:dyDescent="0.25">
      <c r="A22" s="3">
        <v>41887</v>
      </c>
      <c r="B22" s="25">
        <v>0</v>
      </c>
      <c r="C22" s="25">
        <v>0</v>
      </c>
      <c r="D22" s="25">
        <v>0</v>
      </c>
      <c r="E22" s="4">
        <f>C22-B22-D22</f>
        <v>0</v>
      </c>
      <c r="F22" s="6"/>
      <c r="G22" s="6"/>
    </row>
    <row r="23" spans="1:7" ht="15.75" x14ac:dyDescent="0.25">
      <c r="A23" s="3">
        <v>41888</v>
      </c>
      <c r="B23" s="25">
        <v>0</v>
      </c>
      <c r="C23" s="25">
        <v>0</v>
      </c>
      <c r="D23" s="25">
        <v>0</v>
      </c>
      <c r="E23" s="4">
        <f>C23-B23-D23</f>
        <v>0</v>
      </c>
      <c r="F23" s="13"/>
      <c r="G23" s="13"/>
    </row>
    <row r="24" spans="1:7" ht="15.75" x14ac:dyDescent="0.25">
      <c r="A24" s="3">
        <v>41889</v>
      </c>
      <c r="B24" s="26">
        <v>0</v>
      </c>
      <c r="C24" s="26">
        <v>0</v>
      </c>
      <c r="D24" s="26">
        <v>0</v>
      </c>
      <c r="E24" s="5">
        <f>IF(B16="Oui", ((C24-B24-D24)*1.2), (C24-B24-D24))</f>
        <v>0</v>
      </c>
      <c r="F24" s="5">
        <f>SUM(E19:E24)</f>
        <v>0</v>
      </c>
      <c r="G24" s="5">
        <f>(F24-B14)</f>
        <v>-1.7019230769230769</v>
      </c>
    </row>
    <row r="25" spans="1:7" ht="15.75" x14ac:dyDescent="0.25">
      <c r="A25" s="3">
        <v>41891</v>
      </c>
      <c r="B25" s="25">
        <v>0</v>
      </c>
      <c r="C25" s="25">
        <v>0</v>
      </c>
      <c r="D25" s="25">
        <v>0</v>
      </c>
      <c r="E25" s="4">
        <f t="shared" ref="E25:E41" si="2">C25-B25-D25</f>
        <v>0</v>
      </c>
      <c r="F25" s="6"/>
      <c r="G25" s="6"/>
    </row>
    <row r="26" spans="1:7" ht="15.75" x14ac:dyDescent="0.25">
      <c r="A26" s="3">
        <v>41892</v>
      </c>
      <c r="B26" s="25">
        <v>0</v>
      </c>
      <c r="C26" s="25">
        <v>0</v>
      </c>
      <c r="D26" s="25">
        <v>0</v>
      </c>
      <c r="E26" s="4">
        <f t="shared" si="2"/>
        <v>0</v>
      </c>
      <c r="F26" s="6"/>
      <c r="G26" s="6"/>
    </row>
    <row r="27" spans="1:7" ht="15.75" x14ac:dyDescent="0.25">
      <c r="A27" s="3">
        <v>41893</v>
      </c>
      <c r="B27" s="25">
        <v>0</v>
      </c>
      <c r="C27" s="25">
        <v>0</v>
      </c>
      <c r="D27" s="25">
        <v>0</v>
      </c>
      <c r="E27" s="4">
        <f t="shared" si="2"/>
        <v>0</v>
      </c>
      <c r="F27" s="6"/>
      <c r="G27" s="6"/>
    </row>
    <row r="28" spans="1:7" ht="15.75" x14ac:dyDescent="0.25">
      <c r="A28" s="3">
        <v>41894</v>
      </c>
      <c r="B28" s="25">
        <v>0</v>
      </c>
      <c r="C28" s="25">
        <v>0</v>
      </c>
      <c r="D28" s="25">
        <v>0</v>
      </c>
      <c r="E28" s="4">
        <f t="shared" si="2"/>
        <v>0</v>
      </c>
      <c r="F28" s="6"/>
      <c r="G28" s="6"/>
    </row>
    <row r="29" spans="1:7" ht="15.75" x14ac:dyDescent="0.25">
      <c r="A29" s="3">
        <v>41895</v>
      </c>
      <c r="B29" s="25">
        <v>0</v>
      </c>
      <c r="C29" s="25">
        <v>0</v>
      </c>
      <c r="D29" s="25">
        <v>0</v>
      </c>
      <c r="E29" s="4">
        <f t="shared" si="2"/>
        <v>0</v>
      </c>
      <c r="F29" s="13"/>
      <c r="G29" s="15"/>
    </row>
    <row r="30" spans="1:7" ht="15.75" x14ac:dyDescent="0.25">
      <c r="A30" s="3">
        <v>41896</v>
      </c>
      <c r="B30" s="25">
        <v>0</v>
      </c>
      <c r="C30" s="25">
        <v>0</v>
      </c>
      <c r="D30" s="25">
        <v>0</v>
      </c>
      <c r="E30" s="4">
        <f>IF(B16="Oui", ((C30-B30-D30)*1.2), (C30-B30-D30))</f>
        <v>0</v>
      </c>
      <c r="F30" s="5">
        <f>SUM(E25:E30)</f>
        <v>0</v>
      </c>
      <c r="G30" s="11">
        <f>F30-B14</f>
        <v>-1.7019230769230769</v>
      </c>
    </row>
    <row r="31" spans="1:7" ht="15.75" x14ac:dyDescent="0.25">
      <c r="A31" s="3">
        <v>41898</v>
      </c>
      <c r="B31" s="25">
        <v>0</v>
      </c>
      <c r="C31" s="25">
        <v>0</v>
      </c>
      <c r="D31" s="25">
        <v>0</v>
      </c>
      <c r="E31" s="4">
        <f t="shared" si="2"/>
        <v>0</v>
      </c>
      <c r="F31" s="6"/>
      <c r="G31" s="6"/>
    </row>
    <row r="32" spans="1:7" ht="15.75" x14ac:dyDescent="0.25">
      <c r="A32" s="3">
        <v>41899</v>
      </c>
      <c r="B32" s="25">
        <v>0</v>
      </c>
      <c r="C32" s="25">
        <v>0</v>
      </c>
      <c r="D32" s="25">
        <v>0</v>
      </c>
      <c r="E32" s="4">
        <f t="shared" si="2"/>
        <v>0</v>
      </c>
      <c r="F32" s="6"/>
      <c r="G32" s="6"/>
    </row>
    <row r="33" spans="1:7" ht="15.75" x14ac:dyDescent="0.25">
      <c r="A33" s="3">
        <v>41900</v>
      </c>
      <c r="B33" s="25">
        <v>0</v>
      </c>
      <c r="C33" s="25">
        <v>0</v>
      </c>
      <c r="D33" s="25">
        <v>0</v>
      </c>
      <c r="E33" s="4">
        <f t="shared" si="2"/>
        <v>0</v>
      </c>
      <c r="F33" s="6"/>
      <c r="G33" s="6"/>
    </row>
    <row r="34" spans="1:7" ht="15.75" x14ac:dyDescent="0.25">
      <c r="A34" s="3">
        <v>41901</v>
      </c>
      <c r="B34" s="25">
        <v>0</v>
      </c>
      <c r="C34" s="25">
        <v>0</v>
      </c>
      <c r="D34" s="25">
        <v>0</v>
      </c>
      <c r="E34" s="4">
        <f t="shared" si="2"/>
        <v>0</v>
      </c>
      <c r="F34" s="6"/>
      <c r="G34" s="6"/>
    </row>
    <row r="35" spans="1:7" ht="15.75" x14ac:dyDescent="0.25">
      <c r="A35" s="3">
        <v>41902</v>
      </c>
      <c r="B35" s="25">
        <v>0</v>
      </c>
      <c r="C35" s="25">
        <v>0</v>
      </c>
      <c r="D35" s="25">
        <v>0</v>
      </c>
      <c r="E35" s="4">
        <f t="shared" si="2"/>
        <v>0</v>
      </c>
      <c r="F35" s="13"/>
      <c r="G35" s="14"/>
    </row>
    <row r="36" spans="1:7" ht="15.75" x14ac:dyDescent="0.25">
      <c r="A36" s="3">
        <v>41903</v>
      </c>
      <c r="B36" s="25">
        <v>0</v>
      </c>
      <c r="C36" s="25">
        <v>0</v>
      </c>
      <c r="D36" s="25">
        <v>0</v>
      </c>
      <c r="E36" s="4">
        <f>IF(B16="Oui", ((C36-B36-D36)*1.2), (C36-B36-D36))</f>
        <v>0</v>
      </c>
      <c r="F36" s="5">
        <f>SUM(E31:E36)</f>
        <v>0</v>
      </c>
      <c r="G36" s="11">
        <f>F36-B14</f>
        <v>-1.7019230769230769</v>
      </c>
    </row>
    <row r="37" spans="1:7" ht="15.75" x14ac:dyDescent="0.25">
      <c r="A37" s="3">
        <v>41905</v>
      </c>
      <c r="B37" s="25">
        <v>0</v>
      </c>
      <c r="C37" s="25">
        <v>0</v>
      </c>
      <c r="D37" s="25">
        <v>0</v>
      </c>
      <c r="E37" s="4">
        <f t="shared" si="2"/>
        <v>0</v>
      </c>
      <c r="F37" s="6"/>
      <c r="G37" s="6"/>
    </row>
    <row r="38" spans="1:7" ht="15.75" x14ac:dyDescent="0.25">
      <c r="A38" s="3">
        <v>41906</v>
      </c>
      <c r="B38" s="25">
        <v>0</v>
      </c>
      <c r="C38" s="25">
        <v>0</v>
      </c>
      <c r="D38" s="25">
        <v>0</v>
      </c>
      <c r="E38" s="4">
        <f t="shared" si="2"/>
        <v>0</v>
      </c>
      <c r="F38" s="6"/>
      <c r="G38" s="6"/>
    </row>
    <row r="39" spans="1:7" ht="15.75" x14ac:dyDescent="0.25">
      <c r="A39" s="3">
        <v>41907</v>
      </c>
      <c r="B39" s="25">
        <v>0</v>
      </c>
      <c r="C39" s="25">
        <v>0</v>
      </c>
      <c r="D39" s="25">
        <v>0</v>
      </c>
      <c r="E39" s="4">
        <f t="shared" si="2"/>
        <v>0</v>
      </c>
      <c r="F39" s="6"/>
      <c r="G39" s="6"/>
    </row>
    <row r="40" spans="1:7" ht="15.75" x14ac:dyDescent="0.25">
      <c r="A40" s="3">
        <v>41908</v>
      </c>
      <c r="B40" s="25">
        <v>0</v>
      </c>
      <c r="C40" s="25">
        <v>0</v>
      </c>
      <c r="D40" s="25">
        <v>0</v>
      </c>
      <c r="E40" s="4">
        <f t="shared" si="2"/>
        <v>0</v>
      </c>
      <c r="F40" s="6"/>
      <c r="G40" s="6"/>
    </row>
    <row r="41" spans="1:7" ht="15.75" x14ac:dyDescent="0.25">
      <c r="A41" s="3">
        <v>41909</v>
      </c>
      <c r="B41" s="25">
        <v>0</v>
      </c>
      <c r="C41" s="25">
        <v>0</v>
      </c>
      <c r="D41" s="25">
        <v>0</v>
      </c>
      <c r="E41" s="4">
        <f t="shared" si="2"/>
        <v>0</v>
      </c>
      <c r="F41" s="13"/>
      <c r="G41" s="14"/>
    </row>
    <row r="42" spans="1:7" ht="15.75" x14ac:dyDescent="0.25">
      <c r="A42" s="3">
        <v>41910</v>
      </c>
      <c r="B42" s="25">
        <v>0</v>
      </c>
      <c r="C42" s="25">
        <v>0</v>
      </c>
      <c r="D42" s="25">
        <v>0</v>
      </c>
      <c r="E42" s="4">
        <f>IF(B16="Oui", ((C42-B42-D42)*1.2), (C42-B42-D42))</f>
        <v>0</v>
      </c>
      <c r="F42" s="8">
        <f>SUM(E37:E42)</f>
        <v>0</v>
      </c>
      <c r="G42" s="16">
        <f>F42-B14</f>
        <v>-1.7019230769230769</v>
      </c>
    </row>
    <row r="43" spans="1:7" ht="15.75" x14ac:dyDescent="0.25">
      <c r="E43" s="12" t="s">
        <v>8</v>
      </c>
      <c r="F43" s="8">
        <f>SUM(E19:E41)</f>
        <v>0</v>
      </c>
      <c r="G43" s="8">
        <f>SUM(G24,G30,G36,G42)</f>
        <v>-6.8076923076923075</v>
      </c>
    </row>
    <row r="44" spans="1:7" ht="23.25" x14ac:dyDescent="0.35">
      <c r="A44" s="22" t="s">
        <v>9</v>
      </c>
      <c r="B44" s="23"/>
      <c r="C44" s="23"/>
      <c r="D44" s="23"/>
      <c r="E44" s="23"/>
      <c r="F44" s="23"/>
      <c r="G44" s="24"/>
    </row>
    <row r="45" spans="1:7" ht="31.5" x14ac:dyDescent="0.25">
      <c r="A45" s="1" t="s">
        <v>0</v>
      </c>
      <c r="B45" s="1" t="s">
        <v>1</v>
      </c>
      <c r="C45" s="1" t="s">
        <v>2</v>
      </c>
      <c r="D45" s="2" t="s">
        <v>4</v>
      </c>
      <c r="E45" s="2" t="s">
        <v>5</v>
      </c>
      <c r="F45" s="2" t="s">
        <v>6</v>
      </c>
      <c r="G45" s="2" t="s">
        <v>7</v>
      </c>
    </row>
    <row r="46" spans="1:7" ht="15.75" x14ac:dyDescent="0.25">
      <c r="A46" s="7">
        <v>41912</v>
      </c>
      <c r="B46" s="25">
        <v>0</v>
      </c>
      <c r="C46" s="25">
        <v>0</v>
      </c>
      <c r="D46" s="25">
        <v>0</v>
      </c>
      <c r="E46" s="4">
        <f t="shared" ref="E46:E62" si="3">C46-B46-D46</f>
        <v>0</v>
      </c>
      <c r="F46" s="6"/>
      <c r="G46" s="6"/>
    </row>
    <row r="47" spans="1:7" ht="15.75" x14ac:dyDescent="0.25">
      <c r="A47" s="7">
        <v>41913</v>
      </c>
      <c r="B47" s="25">
        <v>0</v>
      </c>
      <c r="C47" s="25">
        <v>0</v>
      </c>
      <c r="D47" s="25">
        <v>0</v>
      </c>
      <c r="E47" s="4">
        <f t="shared" si="3"/>
        <v>0</v>
      </c>
      <c r="F47" s="6"/>
      <c r="G47" s="6"/>
    </row>
    <row r="48" spans="1:7" ht="15.75" x14ac:dyDescent="0.25">
      <c r="A48" s="7">
        <v>41914</v>
      </c>
      <c r="B48" s="25">
        <v>0</v>
      </c>
      <c r="C48" s="25">
        <v>0</v>
      </c>
      <c r="D48" s="25">
        <v>0</v>
      </c>
      <c r="E48" s="4">
        <f t="shared" si="3"/>
        <v>0</v>
      </c>
      <c r="F48" s="6"/>
      <c r="G48" s="6"/>
    </row>
    <row r="49" spans="1:7" ht="15.75" x14ac:dyDescent="0.25">
      <c r="A49" s="7">
        <v>41915</v>
      </c>
      <c r="B49" s="25">
        <v>0</v>
      </c>
      <c r="C49" s="25">
        <v>0</v>
      </c>
      <c r="D49" s="25">
        <v>0</v>
      </c>
      <c r="E49" s="4">
        <f t="shared" si="3"/>
        <v>0</v>
      </c>
      <c r="F49" s="6"/>
      <c r="G49" s="6"/>
    </row>
    <row r="50" spans="1:7" ht="15.75" x14ac:dyDescent="0.25">
      <c r="A50" s="7">
        <v>41916</v>
      </c>
      <c r="B50" s="25">
        <v>0</v>
      </c>
      <c r="C50" s="25">
        <v>0</v>
      </c>
      <c r="D50" s="25">
        <v>0</v>
      </c>
      <c r="E50" s="4">
        <f t="shared" si="3"/>
        <v>0</v>
      </c>
      <c r="F50" s="6"/>
      <c r="G50" s="6"/>
    </row>
    <row r="51" spans="1:7" ht="15.75" x14ac:dyDescent="0.25">
      <c r="A51" s="7">
        <v>41917</v>
      </c>
      <c r="B51" s="25">
        <v>0</v>
      </c>
      <c r="C51" s="25">
        <v>0</v>
      </c>
      <c r="D51" s="25">
        <v>0</v>
      </c>
      <c r="E51" s="4">
        <f>IF(B16="Oui", ((C51-B51-D51)*1.2), (C51-B51-D51))</f>
        <v>0</v>
      </c>
      <c r="F51" s="5">
        <f>SUM(E46:E51)</f>
        <v>0</v>
      </c>
      <c r="G51" s="5">
        <f>F51-B14</f>
        <v>-1.7019230769230769</v>
      </c>
    </row>
    <row r="52" spans="1:7" ht="15.75" x14ac:dyDescent="0.25">
      <c r="A52" s="7">
        <v>41919</v>
      </c>
      <c r="B52" s="25">
        <v>0</v>
      </c>
      <c r="C52" s="25">
        <v>0</v>
      </c>
      <c r="D52" s="25">
        <v>0</v>
      </c>
      <c r="E52" s="4">
        <f t="shared" si="3"/>
        <v>0</v>
      </c>
      <c r="F52" s="6"/>
      <c r="G52" s="6"/>
    </row>
    <row r="53" spans="1:7" ht="15.75" x14ac:dyDescent="0.25">
      <c r="A53" s="7">
        <v>41920</v>
      </c>
      <c r="B53" s="25">
        <v>0</v>
      </c>
      <c r="C53" s="25">
        <v>0</v>
      </c>
      <c r="D53" s="25">
        <v>0</v>
      </c>
      <c r="E53" s="4">
        <f t="shared" si="3"/>
        <v>0</v>
      </c>
      <c r="F53" s="6"/>
      <c r="G53" s="6"/>
    </row>
    <row r="54" spans="1:7" ht="15.75" x14ac:dyDescent="0.25">
      <c r="A54" s="7">
        <v>41921</v>
      </c>
      <c r="B54" s="25">
        <v>0</v>
      </c>
      <c r="C54" s="25">
        <v>0</v>
      </c>
      <c r="D54" s="25">
        <v>0</v>
      </c>
      <c r="E54" s="4">
        <f t="shared" si="3"/>
        <v>0</v>
      </c>
      <c r="F54" s="6"/>
      <c r="G54" s="6"/>
    </row>
    <row r="55" spans="1:7" ht="15.75" x14ac:dyDescent="0.25">
      <c r="A55" s="7">
        <v>41922</v>
      </c>
      <c r="B55" s="25">
        <v>0</v>
      </c>
      <c r="C55" s="25">
        <v>0</v>
      </c>
      <c r="D55" s="25">
        <v>0</v>
      </c>
      <c r="E55" s="4">
        <f t="shared" si="3"/>
        <v>0</v>
      </c>
      <c r="F55" s="6"/>
      <c r="G55" s="6"/>
    </row>
    <row r="56" spans="1:7" ht="15.75" x14ac:dyDescent="0.25">
      <c r="A56" s="7">
        <v>41923</v>
      </c>
      <c r="B56" s="25">
        <v>0</v>
      </c>
      <c r="C56" s="25">
        <v>0</v>
      </c>
      <c r="D56" s="25">
        <v>0</v>
      </c>
      <c r="E56" s="4">
        <f t="shared" si="3"/>
        <v>0</v>
      </c>
      <c r="F56" s="6"/>
      <c r="G56" s="6"/>
    </row>
    <row r="57" spans="1:7" ht="15.75" x14ac:dyDescent="0.25">
      <c r="A57" s="7">
        <v>41924</v>
      </c>
      <c r="B57" s="25">
        <v>0</v>
      </c>
      <c r="C57" s="25">
        <v>0</v>
      </c>
      <c r="D57" s="25">
        <v>0</v>
      </c>
      <c r="E57" s="4">
        <f>IF(B16="Oui", ((C57-B57-D57)*1.2), (C57-B57-D57))</f>
        <v>0</v>
      </c>
      <c r="F57" s="5">
        <f>SUM(E52:E57)</f>
        <v>0</v>
      </c>
      <c r="G57" s="5">
        <f>F57-B14</f>
        <v>-1.7019230769230769</v>
      </c>
    </row>
    <row r="58" spans="1:7" ht="15.75" x14ac:dyDescent="0.25">
      <c r="A58" s="7">
        <v>41926</v>
      </c>
      <c r="B58" s="25">
        <v>0</v>
      </c>
      <c r="C58" s="25">
        <v>0</v>
      </c>
      <c r="D58" s="25">
        <v>0</v>
      </c>
      <c r="E58" s="4">
        <f t="shared" si="3"/>
        <v>0</v>
      </c>
      <c r="F58" s="6"/>
      <c r="G58" s="6"/>
    </row>
    <row r="59" spans="1:7" ht="15.75" x14ac:dyDescent="0.25">
      <c r="A59" s="7">
        <v>41927</v>
      </c>
      <c r="B59" s="25">
        <v>0</v>
      </c>
      <c r="C59" s="25">
        <v>0</v>
      </c>
      <c r="D59" s="25">
        <v>0</v>
      </c>
      <c r="E59" s="4">
        <f t="shared" si="3"/>
        <v>0</v>
      </c>
      <c r="F59" s="6"/>
      <c r="G59" s="6"/>
    </row>
    <row r="60" spans="1:7" ht="15.75" x14ac:dyDescent="0.25">
      <c r="A60" s="7">
        <v>41928</v>
      </c>
      <c r="B60" s="25">
        <v>0</v>
      </c>
      <c r="C60" s="25">
        <v>0</v>
      </c>
      <c r="D60" s="25">
        <v>0</v>
      </c>
      <c r="E60" s="4">
        <f t="shared" si="3"/>
        <v>0</v>
      </c>
      <c r="F60" s="6"/>
      <c r="G60" s="6"/>
    </row>
    <row r="61" spans="1:7" ht="15.75" x14ac:dyDescent="0.25">
      <c r="A61" s="7">
        <v>41929</v>
      </c>
      <c r="B61" s="25">
        <v>0</v>
      </c>
      <c r="C61" s="25">
        <v>0</v>
      </c>
      <c r="D61" s="25">
        <v>0</v>
      </c>
      <c r="E61" s="4">
        <f t="shared" si="3"/>
        <v>0</v>
      </c>
      <c r="F61" s="6"/>
      <c r="G61" s="6"/>
    </row>
    <row r="62" spans="1:7" ht="15.75" x14ac:dyDescent="0.25">
      <c r="A62" s="7">
        <v>41930</v>
      </c>
      <c r="B62" s="25">
        <v>0</v>
      </c>
      <c r="C62" s="25">
        <v>0</v>
      </c>
      <c r="D62" s="25">
        <v>0</v>
      </c>
      <c r="E62" s="4">
        <f t="shared" si="3"/>
        <v>0</v>
      </c>
      <c r="F62" s="6"/>
      <c r="G62" s="6"/>
    </row>
    <row r="63" spans="1:7" ht="15.75" x14ac:dyDescent="0.25">
      <c r="A63" s="7">
        <v>41931</v>
      </c>
      <c r="B63" s="25">
        <v>0</v>
      </c>
      <c r="C63" s="25">
        <v>0</v>
      </c>
      <c r="D63" s="25">
        <v>0</v>
      </c>
      <c r="E63" s="4">
        <f>IF(B16="Oui", ((C63-B63-D63)*1.2), (C63-B63-D63))</f>
        <v>0</v>
      </c>
      <c r="F63" s="5">
        <f>SUM(E58:E63)</f>
        <v>0</v>
      </c>
      <c r="G63" s="5">
        <f>F63-B14</f>
        <v>-1.7019230769230769</v>
      </c>
    </row>
    <row r="64" spans="1:7" x14ac:dyDescent="0.25">
      <c r="E64" s="9" t="s">
        <v>8</v>
      </c>
      <c r="F64" s="5">
        <f>SUM(F51,F57,F63)</f>
        <v>0</v>
      </c>
      <c r="G64" s="5">
        <f>SUM(G51,G57,G63)</f>
        <v>-5.1057692307692308</v>
      </c>
    </row>
    <row r="65" spans="1:7" ht="23.25" x14ac:dyDescent="0.35">
      <c r="A65" s="22" t="s">
        <v>10</v>
      </c>
      <c r="B65" s="23"/>
      <c r="C65" s="23"/>
      <c r="D65" s="23"/>
      <c r="E65" s="23"/>
      <c r="F65" s="23"/>
      <c r="G65" s="24"/>
    </row>
    <row r="66" spans="1:7" ht="31.5" x14ac:dyDescent="0.25">
      <c r="A66" s="1" t="s">
        <v>0</v>
      </c>
      <c r="B66" s="1" t="s">
        <v>1</v>
      </c>
      <c r="C66" s="1" t="s">
        <v>2</v>
      </c>
      <c r="D66" s="2" t="s">
        <v>4</v>
      </c>
      <c r="E66" s="2" t="s">
        <v>5</v>
      </c>
      <c r="F66" s="2" t="s">
        <v>6</v>
      </c>
      <c r="G66" s="2" t="s">
        <v>7</v>
      </c>
    </row>
    <row r="67" spans="1:7" ht="15.75" x14ac:dyDescent="0.25">
      <c r="A67" s="7">
        <v>41947</v>
      </c>
      <c r="B67" s="25">
        <v>0</v>
      </c>
      <c r="C67" s="25">
        <v>0</v>
      </c>
      <c r="D67" s="25">
        <v>0</v>
      </c>
      <c r="E67" s="4">
        <f t="shared" ref="E67:E89" si="4">C67-B67-D67</f>
        <v>0</v>
      </c>
      <c r="F67" s="6"/>
      <c r="G67" s="6"/>
    </row>
    <row r="68" spans="1:7" ht="15.75" x14ac:dyDescent="0.25">
      <c r="A68" s="7">
        <v>41948</v>
      </c>
      <c r="B68" s="25">
        <v>0</v>
      </c>
      <c r="C68" s="25">
        <v>0</v>
      </c>
      <c r="D68" s="25">
        <v>0</v>
      </c>
      <c r="E68" s="4">
        <f t="shared" si="4"/>
        <v>0</v>
      </c>
      <c r="F68" s="6"/>
      <c r="G68" s="6"/>
    </row>
    <row r="69" spans="1:7" ht="15.75" x14ac:dyDescent="0.25">
      <c r="A69" s="7">
        <v>41949</v>
      </c>
      <c r="B69" s="25">
        <v>0</v>
      </c>
      <c r="C69" s="25">
        <v>0</v>
      </c>
      <c r="D69" s="25">
        <v>0</v>
      </c>
      <c r="E69" s="4">
        <f t="shared" si="4"/>
        <v>0</v>
      </c>
      <c r="F69" s="6"/>
      <c r="G69" s="6"/>
    </row>
    <row r="70" spans="1:7" ht="15.75" x14ac:dyDescent="0.25">
      <c r="A70" s="7">
        <v>41950</v>
      </c>
      <c r="B70" s="25">
        <v>0</v>
      </c>
      <c r="C70" s="25">
        <v>0</v>
      </c>
      <c r="D70" s="25">
        <v>0</v>
      </c>
      <c r="E70" s="4">
        <f t="shared" si="4"/>
        <v>0</v>
      </c>
      <c r="F70" s="6"/>
      <c r="G70" s="6"/>
    </row>
    <row r="71" spans="1:7" ht="15.75" x14ac:dyDescent="0.25">
      <c r="A71" s="7">
        <v>41951</v>
      </c>
      <c r="B71" s="25">
        <v>0</v>
      </c>
      <c r="C71" s="25">
        <v>0</v>
      </c>
      <c r="D71" s="25">
        <v>0</v>
      </c>
      <c r="E71" s="4">
        <f t="shared" si="4"/>
        <v>0</v>
      </c>
      <c r="F71" s="6"/>
      <c r="G71" s="6"/>
    </row>
    <row r="72" spans="1:7" ht="15.75" x14ac:dyDescent="0.25">
      <c r="A72" s="7">
        <v>41952</v>
      </c>
      <c r="B72" s="25">
        <v>0</v>
      </c>
      <c r="C72" s="25">
        <v>0</v>
      </c>
      <c r="D72" s="25">
        <v>0</v>
      </c>
      <c r="E72" s="4">
        <f>IF(B16="Oui", ((C72-B72-D72)*1.2), (C72-B72-D72))</f>
        <v>0</v>
      </c>
      <c r="F72" s="5">
        <f>SUM(E67:E72)</f>
        <v>0</v>
      </c>
      <c r="G72" s="5">
        <f>F72-B14</f>
        <v>-1.7019230769230769</v>
      </c>
    </row>
    <row r="73" spans="1:7" ht="15.75" x14ac:dyDescent="0.25">
      <c r="A73" s="7">
        <v>41954</v>
      </c>
      <c r="B73" s="25">
        <v>0</v>
      </c>
      <c r="C73" s="25">
        <v>0</v>
      </c>
      <c r="D73" s="25">
        <v>0</v>
      </c>
      <c r="E73" s="4">
        <f t="shared" si="4"/>
        <v>0</v>
      </c>
      <c r="F73" s="6"/>
      <c r="G73" s="6"/>
    </row>
    <row r="74" spans="1:7" ht="15.75" x14ac:dyDescent="0.25">
      <c r="A74" s="7">
        <v>41955</v>
      </c>
      <c r="B74" s="25">
        <v>0</v>
      </c>
      <c r="C74" s="25">
        <v>0</v>
      </c>
      <c r="D74" s="25">
        <v>0</v>
      </c>
      <c r="E74" s="4">
        <f t="shared" si="4"/>
        <v>0</v>
      </c>
      <c r="F74" s="6"/>
      <c r="G74" s="6"/>
    </row>
    <row r="75" spans="1:7" ht="15.75" x14ac:dyDescent="0.25">
      <c r="A75" s="7">
        <v>41956</v>
      </c>
      <c r="B75" s="25">
        <v>0</v>
      </c>
      <c r="C75" s="25">
        <v>0</v>
      </c>
      <c r="D75" s="25">
        <v>0</v>
      </c>
      <c r="E75" s="4">
        <f t="shared" si="4"/>
        <v>0</v>
      </c>
      <c r="F75" s="6"/>
      <c r="G75" s="6"/>
    </row>
    <row r="76" spans="1:7" ht="15.75" x14ac:dyDescent="0.25">
      <c r="A76" s="7">
        <v>41957</v>
      </c>
      <c r="B76" s="25">
        <v>0</v>
      </c>
      <c r="C76" s="25">
        <v>0</v>
      </c>
      <c r="D76" s="25">
        <v>0</v>
      </c>
      <c r="E76" s="4">
        <f t="shared" si="4"/>
        <v>0</v>
      </c>
      <c r="F76" s="6"/>
      <c r="G76" s="6"/>
    </row>
    <row r="77" spans="1:7" ht="15.75" x14ac:dyDescent="0.25">
      <c r="A77" s="7">
        <v>41958</v>
      </c>
      <c r="B77" s="25">
        <v>0</v>
      </c>
      <c r="C77" s="25">
        <v>0</v>
      </c>
      <c r="D77" s="25">
        <v>0</v>
      </c>
      <c r="E77" s="4">
        <f t="shared" si="4"/>
        <v>0</v>
      </c>
      <c r="F77" s="6"/>
      <c r="G77" s="6"/>
    </row>
    <row r="78" spans="1:7" ht="15.75" x14ac:dyDescent="0.25">
      <c r="A78" s="7">
        <v>41959</v>
      </c>
      <c r="B78" s="25">
        <v>0</v>
      </c>
      <c r="C78" s="25">
        <v>0</v>
      </c>
      <c r="D78" s="25">
        <v>0</v>
      </c>
      <c r="E78" s="4">
        <f>IF(B16="Oui", ((C78-B78-D78)*1.2), (C78-B78-D78))</f>
        <v>0</v>
      </c>
      <c r="F78" s="5">
        <f>SUM(E73:E78)</f>
        <v>0</v>
      </c>
      <c r="G78" s="5">
        <f>F78-B14</f>
        <v>-1.7019230769230769</v>
      </c>
    </row>
    <row r="79" spans="1:7" ht="15.75" x14ac:dyDescent="0.25">
      <c r="A79" s="7">
        <v>41961</v>
      </c>
      <c r="B79" s="25">
        <v>0</v>
      </c>
      <c r="C79" s="25">
        <v>0</v>
      </c>
      <c r="D79" s="25">
        <v>0</v>
      </c>
      <c r="E79" s="4">
        <f t="shared" si="4"/>
        <v>0</v>
      </c>
      <c r="F79" s="6"/>
      <c r="G79" s="6"/>
    </row>
    <row r="80" spans="1:7" ht="15.75" x14ac:dyDescent="0.25">
      <c r="A80" s="7">
        <v>41962</v>
      </c>
      <c r="B80" s="25">
        <v>0</v>
      </c>
      <c r="C80" s="25">
        <v>0</v>
      </c>
      <c r="D80" s="25">
        <v>0</v>
      </c>
      <c r="E80" s="4">
        <f t="shared" si="4"/>
        <v>0</v>
      </c>
      <c r="F80" s="6"/>
      <c r="G80" s="6"/>
    </row>
    <row r="81" spans="1:7" ht="15.75" x14ac:dyDescent="0.25">
      <c r="A81" s="7">
        <v>41963</v>
      </c>
      <c r="B81" s="25">
        <v>0</v>
      </c>
      <c r="C81" s="25">
        <v>0</v>
      </c>
      <c r="D81" s="25">
        <v>0</v>
      </c>
      <c r="E81" s="4">
        <f t="shared" si="4"/>
        <v>0</v>
      </c>
      <c r="F81" s="6"/>
      <c r="G81" s="6"/>
    </row>
    <row r="82" spans="1:7" ht="15.75" x14ac:dyDescent="0.25">
      <c r="A82" s="7">
        <v>41964</v>
      </c>
      <c r="B82" s="25">
        <v>0</v>
      </c>
      <c r="C82" s="25">
        <v>0</v>
      </c>
      <c r="D82" s="25">
        <v>0</v>
      </c>
      <c r="E82" s="4">
        <f t="shared" si="4"/>
        <v>0</v>
      </c>
      <c r="F82" s="6"/>
      <c r="G82" s="6"/>
    </row>
    <row r="83" spans="1:7" ht="15.75" x14ac:dyDescent="0.25">
      <c r="A83" s="7">
        <v>41965</v>
      </c>
      <c r="B83" s="25">
        <v>0</v>
      </c>
      <c r="C83" s="25">
        <v>0</v>
      </c>
      <c r="D83" s="25">
        <v>0</v>
      </c>
      <c r="E83" s="4">
        <f t="shared" si="4"/>
        <v>0</v>
      </c>
      <c r="F83" s="6"/>
      <c r="G83" s="6"/>
    </row>
    <row r="84" spans="1:7" ht="15.75" x14ac:dyDescent="0.25">
      <c r="A84" s="7">
        <v>41966</v>
      </c>
      <c r="B84" s="25">
        <v>0</v>
      </c>
      <c r="C84" s="25">
        <v>0</v>
      </c>
      <c r="D84" s="25">
        <v>0</v>
      </c>
      <c r="E84" s="4">
        <f>IF(B16="Oui", ((C84-B84-D84)*1.2), (C84-B84-D84))</f>
        <v>0</v>
      </c>
      <c r="F84" s="5">
        <f>SUM(E79:E84)</f>
        <v>0</v>
      </c>
      <c r="G84" s="5">
        <f>F84-B14</f>
        <v>-1.7019230769230769</v>
      </c>
    </row>
    <row r="85" spans="1:7" ht="15.75" x14ac:dyDescent="0.25">
      <c r="A85" s="7">
        <v>41968</v>
      </c>
      <c r="B85" s="25">
        <v>0</v>
      </c>
      <c r="C85" s="25">
        <v>0</v>
      </c>
      <c r="D85" s="25">
        <v>0</v>
      </c>
      <c r="E85" s="4">
        <f t="shared" si="4"/>
        <v>0</v>
      </c>
      <c r="F85" s="6"/>
      <c r="G85" s="6"/>
    </row>
    <row r="86" spans="1:7" ht="15.75" x14ac:dyDescent="0.25">
      <c r="A86" s="7">
        <v>41969</v>
      </c>
      <c r="B86" s="25">
        <v>0</v>
      </c>
      <c r="C86" s="25">
        <v>0</v>
      </c>
      <c r="D86" s="25">
        <v>0</v>
      </c>
      <c r="E86" s="4">
        <f t="shared" si="4"/>
        <v>0</v>
      </c>
      <c r="F86" s="6"/>
      <c r="G86" s="6"/>
    </row>
    <row r="87" spans="1:7" ht="15.75" x14ac:dyDescent="0.25">
      <c r="A87" s="7">
        <v>41970</v>
      </c>
      <c r="B87" s="25">
        <v>0</v>
      </c>
      <c r="C87" s="25">
        <v>0</v>
      </c>
      <c r="D87" s="25">
        <v>0</v>
      </c>
      <c r="E87" s="4">
        <f t="shared" si="4"/>
        <v>0</v>
      </c>
      <c r="F87" s="6"/>
      <c r="G87" s="6"/>
    </row>
    <row r="88" spans="1:7" ht="15.75" x14ac:dyDescent="0.25">
      <c r="A88" s="7">
        <v>41971</v>
      </c>
      <c r="B88" s="25">
        <v>0</v>
      </c>
      <c r="C88" s="25">
        <v>0</v>
      </c>
      <c r="D88" s="25">
        <v>0</v>
      </c>
      <c r="E88" s="4">
        <f t="shared" si="4"/>
        <v>0</v>
      </c>
      <c r="F88" s="6"/>
      <c r="G88" s="6"/>
    </row>
    <row r="89" spans="1:7" ht="15.75" x14ac:dyDescent="0.25">
      <c r="A89" s="7">
        <v>41972</v>
      </c>
      <c r="B89" s="25">
        <v>0</v>
      </c>
      <c r="C89" s="25">
        <v>0</v>
      </c>
      <c r="D89" s="25">
        <v>0</v>
      </c>
      <c r="E89" s="4">
        <f t="shared" si="4"/>
        <v>0</v>
      </c>
      <c r="F89" s="6"/>
      <c r="G89" s="6"/>
    </row>
    <row r="90" spans="1:7" ht="15.75" x14ac:dyDescent="0.25">
      <c r="A90" s="7">
        <v>41973</v>
      </c>
      <c r="B90" s="25">
        <v>0</v>
      </c>
      <c r="C90" s="25">
        <v>0</v>
      </c>
      <c r="D90" s="25">
        <v>0</v>
      </c>
      <c r="E90" s="4">
        <f>IF(B16="Oui", ((C90-B90-D90)*1.2), (C90-B90-D90))</f>
        <v>0</v>
      </c>
      <c r="F90" s="5">
        <f>SUM(E85:E90)</f>
        <v>0</v>
      </c>
      <c r="G90" s="5">
        <f>F90-B14</f>
        <v>-1.7019230769230769</v>
      </c>
    </row>
    <row r="91" spans="1:7" x14ac:dyDescent="0.25">
      <c r="E91" s="9" t="s">
        <v>11</v>
      </c>
      <c r="F91" s="5">
        <f>SUM(F72,F78,F84,F90)</f>
        <v>0</v>
      </c>
      <c r="G91" s="5">
        <f>SUM(G72,G78,G84,G90)</f>
        <v>-6.8076923076923075</v>
      </c>
    </row>
    <row r="92" spans="1:7" ht="23.25" x14ac:dyDescent="0.35">
      <c r="A92" s="22" t="s">
        <v>12</v>
      </c>
      <c r="B92" s="23"/>
      <c r="C92" s="23"/>
      <c r="D92" s="23"/>
      <c r="E92" s="23"/>
      <c r="F92" s="23"/>
      <c r="G92" s="24"/>
    </row>
    <row r="93" spans="1:7" ht="31.5" x14ac:dyDescent="0.25">
      <c r="A93" s="1" t="s">
        <v>0</v>
      </c>
      <c r="B93" s="1" t="s">
        <v>1</v>
      </c>
      <c r="C93" s="1" t="s">
        <v>2</v>
      </c>
      <c r="D93" s="2" t="s">
        <v>4</v>
      </c>
      <c r="E93" s="2" t="s">
        <v>5</v>
      </c>
      <c r="F93" s="2" t="s">
        <v>6</v>
      </c>
      <c r="G93" s="2" t="s">
        <v>7</v>
      </c>
    </row>
    <row r="94" spans="1:7" ht="15.75" x14ac:dyDescent="0.25">
      <c r="A94" s="7">
        <v>41975</v>
      </c>
      <c r="B94" s="25">
        <v>0</v>
      </c>
      <c r="C94" s="25">
        <v>0</v>
      </c>
      <c r="D94" s="25">
        <v>0</v>
      </c>
      <c r="E94" s="4">
        <f t="shared" ref="E94:E110" si="5">C94-B94-D94</f>
        <v>0</v>
      </c>
      <c r="F94" s="6"/>
      <c r="G94" s="6"/>
    </row>
    <row r="95" spans="1:7" ht="15.75" x14ac:dyDescent="0.25">
      <c r="A95" s="7">
        <v>41976</v>
      </c>
      <c r="B95" s="25">
        <v>0</v>
      </c>
      <c r="C95" s="25">
        <v>0</v>
      </c>
      <c r="D95" s="25">
        <v>0</v>
      </c>
      <c r="E95" s="4">
        <f t="shared" si="5"/>
        <v>0</v>
      </c>
      <c r="F95" s="6"/>
      <c r="G95" s="6"/>
    </row>
    <row r="96" spans="1:7" ht="15.75" x14ac:dyDescent="0.25">
      <c r="A96" s="7">
        <v>41977</v>
      </c>
      <c r="B96" s="25">
        <v>0</v>
      </c>
      <c r="C96" s="25">
        <v>0</v>
      </c>
      <c r="D96" s="25">
        <v>0</v>
      </c>
      <c r="E96" s="4">
        <f t="shared" si="5"/>
        <v>0</v>
      </c>
      <c r="F96" s="6"/>
      <c r="G96" s="6"/>
    </row>
    <row r="97" spans="1:7" ht="15.75" x14ac:dyDescent="0.25">
      <c r="A97" s="7">
        <v>41978</v>
      </c>
      <c r="B97" s="25">
        <v>0</v>
      </c>
      <c r="C97" s="25">
        <v>0</v>
      </c>
      <c r="D97" s="25">
        <v>0</v>
      </c>
      <c r="E97" s="4">
        <f t="shared" si="5"/>
        <v>0</v>
      </c>
      <c r="F97" s="6"/>
      <c r="G97" s="6"/>
    </row>
    <row r="98" spans="1:7" ht="15.75" x14ac:dyDescent="0.25">
      <c r="A98" s="7">
        <v>41979</v>
      </c>
      <c r="B98" s="25">
        <v>0</v>
      </c>
      <c r="C98" s="25">
        <v>0</v>
      </c>
      <c r="D98" s="25">
        <v>0</v>
      </c>
      <c r="E98" s="4">
        <f t="shared" si="5"/>
        <v>0</v>
      </c>
      <c r="F98" s="6"/>
      <c r="G98" s="6"/>
    </row>
    <row r="99" spans="1:7" ht="15.75" x14ac:dyDescent="0.25">
      <c r="A99" s="7">
        <v>41980</v>
      </c>
      <c r="B99" s="25">
        <v>0</v>
      </c>
      <c r="C99" s="25">
        <v>0</v>
      </c>
      <c r="D99" s="25">
        <v>0</v>
      </c>
      <c r="E99" s="4">
        <f>IF(B16="Oui", ((C99-B99-D99)*1.2), (C99-B99-D99))</f>
        <v>0</v>
      </c>
      <c r="F99" s="5">
        <f>SUM(E94:E99)</f>
        <v>0</v>
      </c>
      <c r="G99" s="5">
        <f>F99-B14</f>
        <v>-1.7019230769230769</v>
      </c>
    </row>
    <row r="100" spans="1:7" ht="15.75" x14ac:dyDescent="0.25">
      <c r="A100" s="7">
        <v>41982</v>
      </c>
      <c r="B100" s="25">
        <v>0</v>
      </c>
      <c r="C100" s="25">
        <v>0</v>
      </c>
      <c r="D100" s="25">
        <v>0</v>
      </c>
      <c r="E100" s="4">
        <f t="shared" si="5"/>
        <v>0</v>
      </c>
      <c r="F100" s="6"/>
      <c r="G100" s="6"/>
    </row>
    <row r="101" spans="1:7" ht="15.75" x14ac:dyDescent="0.25">
      <c r="A101" s="7">
        <v>41983</v>
      </c>
      <c r="B101" s="25">
        <v>0</v>
      </c>
      <c r="C101" s="25">
        <v>0</v>
      </c>
      <c r="D101" s="25">
        <v>0</v>
      </c>
      <c r="E101" s="4">
        <f t="shared" si="5"/>
        <v>0</v>
      </c>
      <c r="F101" s="6"/>
      <c r="G101" s="6"/>
    </row>
    <row r="102" spans="1:7" ht="15.75" x14ac:dyDescent="0.25">
      <c r="A102" s="7">
        <v>41984</v>
      </c>
      <c r="B102" s="25">
        <v>0</v>
      </c>
      <c r="C102" s="25">
        <v>0</v>
      </c>
      <c r="D102" s="25">
        <v>0</v>
      </c>
      <c r="E102" s="4">
        <f t="shared" si="5"/>
        <v>0</v>
      </c>
      <c r="F102" s="6"/>
      <c r="G102" s="6"/>
    </row>
    <row r="103" spans="1:7" ht="15.75" x14ac:dyDescent="0.25">
      <c r="A103" s="7">
        <v>41985</v>
      </c>
      <c r="B103" s="25">
        <v>0</v>
      </c>
      <c r="C103" s="25">
        <v>0</v>
      </c>
      <c r="D103" s="25">
        <v>0</v>
      </c>
      <c r="E103" s="4">
        <f t="shared" si="5"/>
        <v>0</v>
      </c>
      <c r="F103" s="6"/>
      <c r="G103" s="6"/>
    </row>
    <row r="104" spans="1:7" ht="15.75" x14ac:dyDescent="0.25">
      <c r="A104" s="7">
        <v>41986</v>
      </c>
      <c r="B104" s="25">
        <v>0</v>
      </c>
      <c r="C104" s="25">
        <v>0</v>
      </c>
      <c r="D104" s="25">
        <v>0</v>
      </c>
      <c r="E104" s="4">
        <f t="shared" si="5"/>
        <v>0</v>
      </c>
      <c r="F104" s="6"/>
      <c r="G104" s="6"/>
    </row>
    <row r="105" spans="1:7" ht="15.75" x14ac:dyDescent="0.25">
      <c r="A105" s="7">
        <v>41987</v>
      </c>
      <c r="B105" s="25">
        <v>0</v>
      </c>
      <c r="C105" s="25">
        <v>0</v>
      </c>
      <c r="D105" s="25">
        <v>0</v>
      </c>
      <c r="E105" s="4">
        <f>IF(B16="Oui", ((C105-B105-D105)*1.2), (C105-B105-D105))</f>
        <v>0</v>
      </c>
      <c r="F105" s="5">
        <f>SUM(E100:E105)</f>
        <v>0</v>
      </c>
      <c r="G105" s="5">
        <f>F105-B14</f>
        <v>-1.7019230769230769</v>
      </c>
    </row>
    <row r="106" spans="1:7" ht="15.75" x14ac:dyDescent="0.25">
      <c r="A106" s="7">
        <v>41989</v>
      </c>
      <c r="B106" s="25">
        <v>0</v>
      </c>
      <c r="C106" s="25">
        <v>0</v>
      </c>
      <c r="D106" s="25">
        <v>0</v>
      </c>
      <c r="E106" s="4">
        <f t="shared" si="5"/>
        <v>0</v>
      </c>
      <c r="F106" s="6"/>
      <c r="G106" s="6"/>
    </row>
    <row r="107" spans="1:7" ht="15.75" x14ac:dyDescent="0.25">
      <c r="A107" s="7">
        <v>41990</v>
      </c>
      <c r="B107" s="25">
        <v>0</v>
      </c>
      <c r="C107" s="25">
        <v>0</v>
      </c>
      <c r="D107" s="25">
        <v>0</v>
      </c>
      <c r="E107" s="4">
        <f t="shared" si="5"/>
        <v>0</v>
      </c>
      <c r="F107" s="6"/>
      <c r="G107" s="6"/>
    </row>
    <row r="108" spans="1:7" ht="15.75" x14ac:dyDescent="0.25">
      <c r="A108" s="7">
        <v>41991</v>
      </c>
      <c r="B108" s="25">
        <v>0</v>
      </c>
      <c r="C108" s="25">
        <v>0</v>
      </c>
      <c r="D108" s="25">
        <v>0</v>
      </c>
      <c r="E108" s="4">
        <f t="shared" si="5"/>
        <v>0</v>
      </c>
      <c r="F108" s="6"/>
      <c r="G108" s="6"/>
    </row>
    <row r="109" spans="1:7" ht="15.75" x14ac:dyDescent="0.25">
      <c r="A109" s="7">
        <v>41992</v>
      </c>
      <c r="B109" s="25">
        <v>0</v>
      </c>
      <c r="C109" s="25">
        <v>0</v>
      </c>
      <c r="D109" s="25">
        <v>0</v>
      </c>
      <c r="E109" s="4">
        <f t="shared" si="5"/>
        <v>0</v>
      </c>
      <c r="F109" s="6"/>
      <c r="G109" s="6"/>
    </row>
    <row r="110" spans="1:7" ht="15.75" x14ac:dyDescent="0.25">
      <c r="A110" s="7">
        <v>41993</v>
      </c>
      <c r="B110" s="25">
        <v>0</v>
      </c>
      <c r="C110" s="25">
        <v>0</v>
      </c>
      <c r="D110" s="25">
        <v>0</v>
      </c>
      <c r="E110" s="4">
        <f t="shared" si="5"/>
        <v>0</v>
      </c>
      <c r="F110" s="6"/>
      <c r="G110" s="6"/>
    </row>
    <row r="111" spans="1:7" ht="15.75" x14ac:dyDescent="0.25">
      <c r="A111" s="7">
        <v>41994</v>
      </c>
      <c r="B111" s="25">
        <v>0</v>
      </c>
      <c r="C111" s="25">
        <v>0</v>
      </c>
      <c r="D111" s="25">
        <v>0</v>
      </c>
      <c r="E111" s="4">
        <f>IF(B16="Oui", ((C111-B111-D111)*1.2), (C111-B111-D111))</f>
        <v>0</v>
      </c>
      <c r="F111" s="5">
        <f>SUM(E106:E111)</f>
        <v>0</v>
      </c>
      <c r="G111" s="5">
        <f>F111-B14</f>
        <v>-1.7019230769230769</v>
      </c>
    </row>
    <row r="112" spans="1:7" x14ac:dyDescent="0.25">
      <c r="E112" s="9" t="s">
        <v>11</v>
      </c>
      <c r="F112" s="5">
        <f>SUM(F99,F105,F111)</f>
        <v>0</v>
      </c>
      <c r="G112" s="5">
        <f>SUM(G99,G105,G111)</f>
        <v>-5.1057692307692308</v>
      </c>
    </row>
    <row r="113" spans="1:7" ht="23.25" x14ac:dyDescent="0.35">
      <c r="A113" s="22" t="s">
        <v>13</v>
      </c>
      <c r="B113" s="23"/>
      <c r="C113" s="23"/>
      <c r="D113" s="23"/>
      <c r="E113" s="23"/>
      <c r="F113" s="23"/>
      <c r="G113" s="24"/>
    </row>
    <row r="114" spans="1:7" ht="31.5" x14ac:dyDescent="0.25">
      <c r="A114" s="1" t="s">
        <v>0</v>
      </c>
      <c r="B114" s="1" t="s">
        <v>1</v>
      </c>
      <c r="C114" s="1" t="s">
        <v>2</v>
      </c>
      <c r="D114" s="2" t="s">
        <v>4</v>
      </c>
      <c r="E114" s="2" t="s">
        <v>5</v>
      </c>
      <c r="F114" s="2" t="s">
        <v>6</v>
      </c>
      <c r="G114" s="2" t="s">
        <v>7</v>
      </c>
    </row>
    <row r="115" spans="1:7" ht="15.75" x14ac:dyDescent="0.25">
      <c r="A115" s="7">
        <v>42010</v>
      </c>
      <c r="B115" s="27">
        <v>0</v>
      </c>
      <c r="C115" s="25">
        <v>0</v>
      </c>
      <c r="D115" s="25">
        <v>0</v>
      </c>
      <c r="E115" s="4">
        <f t="shared" ref="E115:E137" si="6">C115-B115-D115</f>
        <v>0</v>
      </c>
      <c r="F115" s="6"/>
      <c r="G115" s="6"/>
    </row>
    <row r="116" spans="1:7" ht="15.75" x14ac:dyDescent="0.25">
      <c r="A116" s="7">
        <v>42011</v>
      </c>
      <c r="B116" s="25">
        <v>0</v>
      </c>
      <c r="C116" s="25">
        <v>0</v>
      </c>
      <c r="D116" s="25">
        <v>0</v>
      </c>
      <c r="E116" s="4">
        <f t="shared" si="6"/>
        <v>0</v>
      </c>
      <c r="F116" s="6"/>
      <c r="G116" s="6"/>
    </row>
    <row r="117" spans="1:7" ht="15.75" x14ac:dyDescent="0.25">
      <c r="A117" s="7">
        <v>42012</v>
      </c>
      <c r="B117" s="25">
        <v>0</v>
      </c>
      <c r="C117" s="25">
        <v>0</v>
      </c>
      <c r="D117" s="25">
        <v>0</v>
      </c>
      <c r="E117" s="4">
        <f t="shared" si="6"/>
        <v>0</v>
      </c>
      <c r="F117" s="6"/>
      <c r="G117" s="6"/>
    </row>
    <row r="118" spans="1:7" ht="15.75" x14ac:dyDescent="0.25">
      <c r="A118" s="7">
        <v>42013</v>
      </c>
      <c r="B118" s="25">
        <v>0</v>
      </c>
      <c r="C118" s="25">
        <v>0</v>
      </c>
      <c r="D118" s="25">
        <v>0</v>
      </c>
      <c r="E118" s="4">
        <f t="shared" si="6"/>
        <v>0</v>
      </c>
      <c r="F118" s="6"/>
      <c r="G118" s="6"/>
    </row>
    <row r="119" spans="1:7" ht="15.75" x14ac:dyDescent="0.25">
      <c r="A119" s="7">
        <v>42014</v>
      </c>
      <c r="B119" s="25">
        <v>0</v>
      </c>
      <c r="C119" s="25">
        <v>0</v>
      </c>
      <c r="D119" s="25">
        <v>0</v>
      </c>
      <c r="E119" s="4">
        <f t="shared" si="6"/>
        <v>0</v>
      </c>
      <c r="F119" s="6"/>
      <c r="G119" s="6"/>
    </row>
    <row r="120" spans="1:7" ht="15.75" x14ac:dyDescent="0.25">
      <c r="A120" s="7">
        <v>42015</v>
      </c>
      <c r="B120" s="25">
        <v>0</v>
      </c>
      <c r="C120" s="25">
        <v>0</v>
      </c>
      <c r="D120" s="25">
        <v>0</v>
      </c>
      <c r="E120" s="4">
        <f>IF(B16="Oui", ((C120-B120-D120)*1.2), (C120-B120-D120))</f>
        <v>0</v>
      </c>
      <c r="F120" s="5">
        <f>SUM(E115:E120)</f>
        <v>0</v>
      </c>
      <c r="G120" s="5">
        <f>F120-B14</f>
        <v>-1.7019230769230769</v>
      </c>
    </row>
    <row r="121" spans="1:7" ht="15.75" x14ac:dyDescent="0.25">
      <c r="A121" s="7">
        <v>42017</v>
      </c>
      <c r="B121" s="25">
        <v>0</v>
      </c>
      <c r="C121" s="25">
        <v>0</v>
      </c>
      <c r="D121" s="25">
        <v>0</v>
      </c>
      <c r="E121" s="4">
        <f t="shared" si="6"/>
        <v>0</v>
      </c>
      <c r="F121" s="6"/>
      <c r="G121" s="6"/>
    </row>
    <row r="122" spans="1:7" ht="15.75" x14ac:dyDescent="0.25">
      <c r="A122" s="7">
        <v>42018</v>
      </c>
      <c r="B122" s="25">
        <v>0</v>
      </c>
      <c r="C122" s="25">
        <v>0</v>
      </c>
      <c r="D122" s="25">
        <v>0</v>
      </c>
      <c r="E122" s="4">
        <f t="shared" si="6"/>
        <v>0</v>
      </c>
      <c r="F122" s="6"/>
      <c r="G122" s="6"/>
    </row>
    <row r="123" spans="1:7" ht="15.75" x14ac:dyDescent="0.25">
      <c r="A123" s="7">
        <v>42019</v>
      </c>
      <c r="B123" s="25">
        <v>0</v>
      </c>
      <c r="C123" s="25">
        <v>0</v>
      </c>
      <c r="D123" s="25">
        <v>0</v>
      </c>
      <c r="E123" s="4">
        <f t="shared" si="6"/>
        <v>0</v>
      </c>
      <c r="F123" s="6"/>
      <c r="G123" s="6"/>
    </row>
    <row r="124" spans="1:7" ht="15.75" x14ac:dyDescent="0.25">
      <c r="A124" s="7">
        <v>42020</v>
      </c>
      <c r="B124" s="25">
        <v>0</v>
      </c>
      <c r="C124" s="25">
        <v>0</v>
      </c>
      <c r="D124" s="25">
        <v>0</v>
      </c>
      <c r="E124" s="4">
        <f t="shared" si="6"/>
        <v>0</v>
      </c>
      <c r="F124" s="6"/>
      <c r="G124" s="6"/>
    </row>
    <row r="125" spans="1:7" ht="15.75" x14ac:dyDescent="0.25">
      <c r="A125" s="7">
        <v>42021</v>
      </c>
      <c r="B125" s="25">
        <v>0</v>
      </c>
      <c r="C125" s="25">
        <v>0</v>
      </c>
      <c r="D125" s="25">
        <v>0</v>
      </c>
      <c r="E125" s="4">
        <f t="shared" si="6"/>
        <v>0</v>
      </c>
      <c r="F125" s="6"/>
      <c r="G125" s="6"/>
    </row>
    <row r="126" spans="1:7" ht="15.75" x14ac:dyDescent="0.25">
      <c r="A126" s="7">
        <v>42022</v>
      </c>
      <c r="B126" s="25">
        <v>0</v>
      </c>
      <c r="C126" s="25">
        <v>0</v>
      </c>
      <c r="D126" s="25">
        <v>0</v>
      </c>
      <c r="E126" s="4">
        <f>IF(B16="Oui", ((C126-B126-D126)*1.2), (C126-B126-D126))</f>
        <v>0</v>
      </c>
      <c r="F126" s="5">
        <f>SUM(E121:E126)</f>
        <v>0</v>
      </c>
      <c r="G126" s="5">
        <f>F126-B14</f>
        <v>-1.7019230769230769</v>
      </c>
    </row>
    <row r="127" spans="1:7" ht="15.75" x14ac:dyDescent="0.25">
      <c r="A127" s="7">
        <v>42024</v>
      </c>
      <c r="B127" s="25">
        <v>0</v>
      </c>
      <c r="C127" s="25">
        <v>0</v>
      </c>
      <c r="D127" s="25">
        <v>0</v>
      </c>
      <c r="E127" s="4">
        <f t="shared" si="6"/>
        <v>0</v>
      </c>
      <c r="F127" s="6"/>
      <c r="G127" s="6"/>
    </row>
    <row r="128" spans="1:7" ht="15.75" x14ac:dyDescent="0.25">
      <c r="A128" s="7">
        <v>42025</v>
      </c>
      <c r="B128" s="25">
        <v>0</v>
      </c>
      <c r="C128" s="25">
        <v>0</v>
      </c>
      <c r="D128" s="25">
        <v>0</v>
      </c>
      <c r="E128" s="4">
        <f t="shared" si="6"/>
        <v>0</v>
      </c>
      <c r="F128" s="6"/>
      <c r="G128" s="6"/>
    </row>
    <row r="129" spans="1:7" ht="15.75" x14ac:dyDescent="0.25">
      <c r="A129" s="7">
        <v>42026</v>
      </c>
      <c r="B129" s="25">
        <v>0</v>
      </c>
      <c r="C129" s="25">
        <v>0</v>
      </c>
      <c r="D129" s="25">
        <v>0</v>
      </c>
      <c r="E129" s="4">
        <f t="shared" si="6"/>
        <v>0</v>
      </c>
      <c r="F129" s="6"/>
      <c r="G129" s="6"/>
    </row>
    <row r="130" spans="1:7" ht="15.75" x14ac:dyDescent="0.25">
      <c r="A130" s="7">
        <v>42027</v>
      </c>
      <c r="B130" s="25">
        <v>0</v>
      </c>
      <c r="C130" s="25">
        <v>0</v>
      </c>
      <c r="D130" s="25">
        <v>0</v>
      </c>
      <c r="E130" s="4">
        <f t="shared" si="6"/>
        <v>0</v>
      </c>
      <c r="F130" s="6"/>
      <c r="G130" s="6"/>
    </row>
    <row r="131" spans="1:7" ht="15.75" x14ac:dyDescent="0.25">
      <c r="A131" s="7">
        <v>42028</v>
      </c>
      <c r="B131" s="25">
        <v>0</v>
      </c>
      <c r="C131" s="25">
        <v>0</v>
      </c>
      <c r="D131" s="25">
        <v>0</v>
      </c>
      <c r="E131" s="4">
        <f t="shared" si="6"/>
        <v>0</v>
      </c>
      <c r="F131" s="6"/>
      <c r="G131" s="6"/>
    </row>
    <row r="132" spans="1:7" ht="15.75" x14ac:dyDescent="0.25">
      <c r="A132" s="7">
        <v>42029</v>
      </c>
      <c r="B132" s="25">
        <v>0</v>
      </c>
      <c r="C132" s="25">
        <v>0</v>
      </c>
      <c r="D132" s="25">
        <v>0</v>
      </c>
      <c r="E132" s="4">
        <f>IF(B16="Oui", ((C132-B132-D132)*1.2), (C132-B132-D132))</f>
        <v>0</v>
      </c>
      <c r="F132" s="5">
        <f>SUM(E127:E132)</f>
        <v>0</v>
      </c>
      <c r="G132" s="5">
        <f>F132-B14</f>
        <v>-1.7019230769230769</v>
      </c>
    </row>
    <row r="133" spans="1:7" ht="15.75" x14ac:dyDescent="0.25">
      <c r="A133" s="7">
        <v>42031</v>
      </c>
      <c r="B133" s="25">
        <v>0</v>
      </c>
      <c r="C133" s="25">
        <v>0</v>
      </c>
      <c r="D133" s="25">
        <v>0</v>
      </c>
      <c r="E133" s="4">
        <f t="shared" si="6"/>
        <v>0</v>
      </c>
      <c r="F133" s="6"/>
      <c r="G133" s="6"/>
    </row>
    <row r="134" spans="1:7" ht="15.75" x14ac:dyDescent="0.25">
      <c r="A134" s="7">
        <v>42032</v>
      </c>
      <c r="B134" s="25">
        <v>0</v>
      </c>
      <c r="C134" s="25">
        <v>0</v>
      </c>
      <c r="D134" s="25">
        <v>0</v>
      </c>
      <c r="E134" s="4">
        <f t="shared" si="6"/>
        <v>0</v>
      </c>
      <c r="F134" s="6"/>
      <c r="G134" s="6"/>
    </row>
    <row r="135" spans="1:7" ht="15.75" x14ac:dyDescent="0.25">
      <c r="A135" s="7">
        <v>42033</v>
      </c>
      <c r="B135" s="25">
        <v>0</v>
      </c>
      <c r="C135" s="25">
        <v>0</v>
      </c>
      <c r="D135" s="25">
        <v>0</v>
      </c>
      <c r="E135" s="4">
        <f t="shared" si="6"/>
        <v>0</v>
      </c>
      <c r="F135" s="6"/>
      <c r="G135" s="6"/>
    </row>
    <row r="136" spans="1:7" ht="15.75" x14ac:dyDescent="0.25">
      <c r="A136" s="7">
        <v>42034</v>
      </c>
      <c r="B136" s="25">
        <v>0</v>
      </c>
      <c r="C136" s="25">
        <v>0</v>
      </c>
      <c r="D136" s="25">
        <v>0</v>
      </c>
      <c r="E136" s="4">
        <f t="shared" si="6"/>
        <v>0</v>
      </c>
      <c r="F136" s="6"/>
      <c r="G136" s="6"/>
    </row>
    <row r="137" spans="1:7" ht="15.75" x14ac:dyDescent="0.25">
      <c r="A137" s="7">
        <v>42035</v>
      </c>
      <c r="B137" s="25">
        <v>0</v>
      </c>
      <c r="C137" s="25">
        <v>0</v>
      </c>
      <c r="D137" s="25">
        <v>0</v>
      </c>
      <c r="E137" s="4">
        <f t="shared" si="6"/>
        <v>0</v>
      </c>
      <c r="F137" s="6"/>
      <c r="G137" s="6"/>
    </row>
    <row r="138" spans="1:7" ht="15.75" x14ac:dyDescent="0.25">
      <c r="A138" s="7">
        <v>42036</v>
      </c>
      <c r="B138" s="25">
        <v>0</v>
      </c>
      <c r="C138" s="25">
        <v>0</v>
      </c>
      <c r="D138" s="25">
        <v>0</v>
      </c>
      <c r="E138" s="4">
        <f>IF(B16="Oui", ((C138-B138-D138)*1.2), (C138-B138-D138))</f>
        <v>0</v>
      </c>
      <c r="F138" s="5">
        <f>SUM(E133:E138)</f>
        <v>0</v>
      </c>
      <c r="G138" s="5">
        <f>F138-B14</f>
        <v>-1.7019230769230769</v>
      </c>
    </row>
    <row r="139" spans="1:7" x14ac:dyDescent="0.25">
      <c r="E139" s="9" t="s">
        <v>11</v>
      </c>
      <c r="F139" s="5">
        <f>SUM(F120,F126,F132,F138)</f>
        <v>0</v>
      </c>
      <c r="G139" s="5">
        <f>SUM(G120,G126,G132,G138)</f>
        <v>-6.8076923076923075</v>
      </c>
    </row>
    <row r="140" spans="1:7" ht="23.25" x14ac:dyDescent="0.35">
      <c r="A140" s="22" t="s">
        <v>14</v>
      </c>
      <c r="B140" s="23"/>
      <c r="C140" s="23"/>
      <c r="D140" s="23"/>
      <c r="E140" s="23"/>
      <c r="F140" s="23"/>
      <c r="G140" s="24"/>
    </row>
    <row r="141" spans="1:7" ht="31.5" x14ac:dyDescent="0.25">
      <c r="A141" s="1" t="s">
        <v>0</v>
      </c>
      <c r="B141" s="1" t="s">
        <v>1</v>
      </c>
      <c r="C141" s="1" t="s">
        <v>2</v>
      </c>
      <c r="D141" s="2" t="s">
        <v>4</v>
      </c>
      <c r="E141" s="2" t="s">
        <v>5</v>
      </c>
      <c r="F141" s="2" t="s">
        <v>6</v>
      </c>
      <c r="G141" s="2" t="s">
        <v>7</v>
      </c>
    </row>
    <row r="142" spans="1:7" ht="15.75" x14ac:dyDescent="0.25">
      <c r="A142" s="7">
        <v>42038</v>
      </c>
      <c r="B142" s="26">
        <v>0</v>
      </c>
      <c r="C142" s="26">
        <v>0</v>
      </c>
      <c r="D142" s="26">
        <v>0</v>
      </c>
      <c r="E142" s="5">
        <f t="shared" ref="E142:E158" si="7">C142-B142-D142</f>
        <v>0</v>
      </c>
      <c r="F142" s="17"/>
      <c r="G142" s="17"/>
    </row>
    <row r="143" spans="1:7" ht="15.75" x14ac:dyDescent="0.25">
      <c r="A143" s="7">
        <v>42039</v>
      </c>
      <c r="B143" s="26">
        <v>0</v>
      </c>
      <c r="C143" s="26">
        <v>0</v>
      </c>
      <c r="D143" s="26">
        <v>0</v>
      </c>
      <c r="E143" s="5">
        <f t="shared" si="7"/>
        <v>0</v>
      </c>
      <c r="F143" s="17"/>
      <c r="G143" s="17"/>
    </row>
    <row r="144" spans="1:7" ht="15.75" x14ac:dyDescent="0.25">
      <c r="A144" s="7">
        <v>42040</v>
      </c>
      <c r="B144" s="26">
        <v>0</v>
      </c>
      <c r="C144" s="26">
        <v>0</v>
      </c>
      <c r="D144" s="26">
        <v>0</v>
      </c>
      <c r="E144" s="5">
        <f t="shared" si="7"/>
        <v>0</v>
      </c>
      <c r="F144" s="17"/>
      <c r="G144" s="17"/>
    </row>
    <row r="145" spans="1:7" ht="15.75" x14ac:dyDescent="0.25">
      <c r="A145" s="7">
        <v>42041</v>
      </c>
      <c r="B145" s="26">
        <v>0</v>
      </c>
      <c r="C145" s="26">
        <v>0</v>
      </c>
      <c r="D145" s="26">
        <v>0</v>
      </c>
      <c r="E145" s="5">
        <f t="shared" si="7"/>
        <v>0</v>
      </c>
      <c r="F145" s="17"/>
      <c r="G145" s="17"/>
    </row>
    <row r="146" spans="1:7" ht="15.75" x14ac:dyDescent="0.25">
      <c r="A146" s="7">
        <v>42042</v>
      </c>
      <c r="B146" s="26">
        <v>0</v>
      </c>
      <c r="C146" s="26">
        <v>0</v>
      </c>
      <c r="D146" s="26">
        <v>0</v>
      </c>
      <c r="E146" s="5">
        <f t="shared" si="7"/>
        <v>0</v>
      </c>
      <c r="F146" s="17"/>
      <c r="G146" s="17"/>
    </row>
    <row r="147" spans="1:7" ht="15.75" x14ac:dyDescent="0.25">
      <c r="A147" s="7">
        <v>42043</v>
      </c>
      <c r="B147" s="26">
        <v>0</v>
      </c>
      <c r="C147" s="26">
        <v>0</v>
      </c>
      <c r="D147" s="26">
        <v>0</v>
      </c>
      <c r="E147" s="5">
        <f>IF(B16="Oui", ((C147-B147-D147)*1.2), (C147-B147-D147))</f>
        <v>0</v>
      </c>
      <c r="F147" s="5">
        <f>SUM(E142:E147)</f>
        <v>0</v>
      </c>
      <c r="G147" s="5">
        <f>F147-B14</f>
        <v>-1.7019230769230769</v>
      </c>
    </row>
    <row r="148" spans="1:7" ht="15.75" x14ac:dyDescent="0.25">
      <c r="A148" s="7">
        <v>42045</v>
      </c>
      <c r="B148" s="26">
        <v>0</v>
      </c>
      <c r="C148" s="26">
        <v>0</v>
      </c>
      <c r="D148" s="26">
        <v>0</v>
      </c>
      <c r="E148" s="5">
        <f t="shared" si="7"/>
        <v>0</v>
      </c>
      <c r="F148" s="6"/>
      <c r="G148" s="6"/>
    </row>
    <row r="149" spans="1:7" ht="15.75" x14ac:dyDescent="0.25">
      <c r="A149" s="7">
        <v>42046</v>
      </c>
      <c r="B149" s="26">
        <v>0</v>
      </c>
      <c r="C149" s="26">
        <v>0</v>
      </c>
      <c r="D149" s="26">
        <v>0</v>
      </c>
      <c r="E149" s="5">
        <f t="shared" si="7"/>
        <v>0</v>
      </c>
      <c r="F149" s="6"/>
      <c r="G149" s="6"/>
    </row>
    <row r="150" spans="1:7" ht="15.75" x14ac:dyDescent="0.25">
      <c r="A150" s="7">
        <v>42047</v>
      </c>
      <c r="B150" s="26">
        <v>0</v>
      </c>
      <c r="C150" s="26">
        <v>0</v>
      </c>
      <c r="D150" s="26">
        <v>0</v>
      </c>
      <c r="E150" s="5">
        <f t="shared" si="7"/>
        <v>0</v>
      </c>
      <c r="F150" s="6"/>
      <c r="G150" s="6"/>
    </row>
    <row r="151" spans="1:7" ht="15.75" x14ac:dyDescent="0.25">
      <c r="A151" s="7">
        <v>42048</v>
      </c>
      <c r="B151" s="26">
        <v>0</v>
      </c>
      <c r="C151" s="26">
        <v>0</v>
      </c>
      <c r="D151" s="26">
        <v>0</v>
      </c>
      <c r="E151" s="5">
        <f t="shared" si="7"/>
        <v>0</v>
      </c>
      <c r="F151" s="6"/>
      <c r="G151" s="6"/>
    </row>
    <row r="152" spans="1:7" ht="15.75" x14ac:dyDescent="0.25">
      <c r="A152" s="7">
        <v>42049</v>
      </c>
      <c r="B152" s="26">
        <v>0</v>
      </c>
      <c r="C152" s="26">
        <v>0</v>
      </c>
      <c r="D152" s="26">
        <v>0</v>
      </c>
      <c r="E152" s="5">
        <f t="shared" si="7"/>
        <v>0</v>
      </c>
      <c r="F152" s="6"/>
      <c r="G152" s="6"/>
    </row>
    <row r="153" spans="1:7" ht="15.75" x14ac:dyDescent="0.25">
      <c r="A153" s="7">
        <v>42050</v>
      </c>
      <c r="B153" s="26">
        <v>0</v>
      </c>
      <c r="C153" s="26">
        <v>0</v>
      </c>
      <c r="D153" s="26">
        <v>0</v>
      </c>
      <c r="E153" s="5">
        <f>IF(B16="Oui", ((C153-B153-D153)*1.2), (C153-B153-D153))</f>
        <v>0</v>
      </c>
      <c r="F153" s="5">
        <f>SUM(E148:E153)</f>
        <v>0</v>
      </c>
      <c r="G153" s="5">
        <f>F153-B14</f>
        <v>-1.7019230769230769</v>
      </c>
    </row>
    <row r="154" spans="1:7" ht="15.75" x14ac:dyDescent="0.25">
      <c r="A154" s="7">
        <v>42052</v>
      </c>
      <c r="B154" s="26">
        <v>0</v>
      </c>
      <c r="C154" s="26">
        <v>0</v>
      </c>
      <c r="D154" s="26">
        <v>0</v>
      </c>
      <c r="E154" s="5">
        <f t="shared" si="7"/>
        <v>0</v>
      </c>
      <c r="F154" s="6"/>
      <c r="G154" s="6"/>
    </row>
    <row r="155" spans="1:7" ht="15.75" x14ac:dyDescent="0.25">
      <c r="A155" s="7">
        <v>42053</v>
      </c>
      <c r="B155" s="26">
        <v>0</v>
      </c>
      <c r="C155" s="26">
        <v>0</v>
      </c>
      <c r="D155" s="26">
        <v>0</v>
      </c>
      <c r="E155" s="5">
        <f t="shared" si="7"/>
        <v>0</v>
      </c>
      <c r="F155" s="6"/>
      <c r="G155" s="6"/>
    </row>
    <row r="156" spans="1:7" ht="15.75" x14ac:dyDescent="0.25">
      <c r="A156" s="7">
        <v>42054</v>
      </c>
      <c r="B156" s="26">
        <v>0</v>
      </c>
      <c r="C156" s="26">
        <v>0</v>
      </c>
      <c r="D156" s="26">
        <v>0</v>
      </c>
      <c r="E156" s="5">
        <f t="shared" si="7"/>
        <v>0</v>
      </c>
      <c r="F156" s="6"/>
      <c r="G156" s="6"/>
    </row>
    <row r="157" spans="1:7" ht="15.75" x14ac:dyDescent="0.25">
      <c r="A157" s="7">
        <v>42055</v>
      </c>
      <c r="B157" s="26">
        <v>0</v>
      </c>
      <c r="C157" s="26">
        <v>0</v>
      </c>
      <c r="D157" s="26">
        <v>0</v>
      </c>
      <c r="E157" s="5">
        <f t="shared" si="7"/>
        <v>0</v>
      </c>
      <c r="F157" s="6"/>
      <c r="G157" s="6"/>
    </row>
    <row r="158" spans="1:7" ht="15.75" x14ac:dyDescent="0.25">
      <c r="A158" s="7">
        <v>42056</v>
      </c>
      <c r="B158" s="26">
        <v>0</v>
      </c>
      <c r="C158" s="26">
        <v>0</v>
      </c>
      <c r="D158" s="26">
        <v>0</v>
      </c>
      <c r="E158" s="5">
        <f t="shared" si="7"/>
        <v>0</v>
      </c>
      <c r="F158" s="6"/>
      <c r="G158" s="6"/>
    </row>
    <row r="159" spans="1:7" ht="15.75" x14ac:dyDescent="0.25">
      <c r="A159" s="7">
        <v>42057</v>
      </c>
      <c r="B159" s="26">
        <v>0</v>
      </c>
      <c r="C159" s="26">
        <v>0</v>
      </c>
      <c r="D159" s="26">
        <v>0</v>
      </c>
      <c r="E159" s="5">
        <f>IF(B16="Oui", ((C159-B159-D159)*1.2), (C159-B159-D159))</f>
        <v>0</v>
      </c>
      <c r="F159" s="5">
        <f>SUM(E154:E159)</f>
        <v>0</v>
      </c>
      <c r="G159" s="5">
        <f>F159-B14</f>
        <v>-1.7019230769230769</v>
      </c>
    </row>
    <row r="160" spans="1:7" x14ac:dyDescent="0.25">
      <c r="E160" s="9" t="s">
        <v>11</v>
      </c>
      <c r="F160" s="5">
        <f>SUM(F147,F153,F159)</f>
        <v>0</v>
      </c>
      <c r="G160" s="5">
        <f>SUM(G147,G153,G159)</f>
        <v>-5.1057692307692308</v>
      </c>
    </row>
    <row r="161" spans="1:7" ht="23.25" x14ac:dyDescent="0.35">
      <c r="A161" s="22" t="s">
        <v>15</v>
      </c>
      <c r="B161" s="23"/>
      <c r="C161" s="23"/>
      <c r="D161" s="23"/>
      <c r="E161" s="23"/>
      <c r="F161" s="23"/>
      <c r="G161" s="24"/>
    </row>
    <row r="162" spans="1:7" ht="31.5" x14ac:dyDescent="0.25">
      <c r="A162" s="1" t="s">
        <v>0</v>
      </c>
      <c r="B162" s="1" t="s">
        <v>1</v>
      </c>
      <c r="C162" s="1" t="s">
        <v>2</v>
      </c>
      <c r="D162" s="2" t="s">
        <v>4</v>
      </c>
      <c r="E162" s="2" t="s">
        <v>5</v>
      </c>
      <c r="F162" s="2" t="s">
        <v>6</v>
      </c>
      <c r="G162" s="2" t="s">
        <v>7</v>
      </c>
    </row>
    <row r="163" spans="1:7" ht="15.75" x14ac:dyDescent="0.25">
      <c r="A163" s="7">
        <v>42073</v>
      </c>
      <c r="B163" s="26">
        <v>0</v>
      </c>
      <c r="C163" s="26">
        <v>0</v>
      </c>
      <c r="D163" s="26">
        <v>0</v>
      </c>
      <c r="E163" s="5">
        <f t="shared" ref="E163:E179" si="8">C163-B163-D163</f>
        <v>0</v>
      </c>
      <c r="F163" s="6"/>
      <c r="G163" s="6"/>
    </row>
    <row r="164" spans="1:7" ht="15.75" x14ac:dyDescent="0.25">
      <c r="A164" s="7">
        <v>42074</v>
      </c>
      <c r="B164" s="26">
        <v>0</v>
      </c>
      <c r="C164" s="26">
        <v>0</v>
      </c>
      <c r="D164" s="26">
        <v>0</v>
      </c>
      <c r="E164" s="5">
        <f t="shared" si="8"/>
        <v>0</v>
      </c>
      <c r="F164" s="6"/>
      <c r="G164" s="6"/>
    </row>
    <row r="165" spans="1:7" ht="15.75" x14ac:dyDescent="0.25">
      <c r="A165" s="7">
        <v>42075</v>
      </c>
      <c r="B165" s="26">
        <v>0</v>
      </c>
      <c r="C165" s="26">
        <v>0</v>
      </c>
      <c r="D165" s="26">
        <v>0</v>
      </c>
      <c r="E165" s="5">
        <f t="shared" si="8"/>
        <v>0</v>
      </c>
      <c r="F165" s="6"/>
      <c r="G165" s="6"/>
    </row>
    <row r="166" spans="1:7" ht="15.75" x14ac:dyDescent="0.25">
      <c r="A166" s="7">
        <v>42076</v>
      </c>
      <c r="B166" s="26">
        <v>0</v>
      </c>
      <c r="C166" s="26">
        <v>0</v>
      </c>
      <c r="D166" s="26">
        <v>0</v>
      </c>
      <c r="E166" s="5">
        <f t="shared" si="8"/>
        <v>0</v>
      </c>
      <c r="F166" s="6"/>
      <c r="G166" s="6"/>
    </row>
    <row r="167" spans="1:7" ht="15.75" x14ac:dyDescent="0.25">
      <c r="A167" s="7">
        <v>42077</v>
      </c>
      <c r="B167" s="26">
        <v>0</v>
      </c>
      <c r="C167" s="26">
        <v>0</v>
      </c>
      <c r="D167" s="26">
        <v>0</v>
      </c>
      <c r="E167" s="5">
        <f t="shared" si="8"/>
        <v>0</v>
      </c>
      <c r="F167" s="6"/>
      <c r="G167" s="6"/>
    </row>
    <row r="168" spans="1:7" ht="15.75" x14ac:dyDescent="0.25">
      <c r="A168" s="7">
        <v>42078</v>
      </c>
      <c r="B168" s="26">
        <v>0</v>
      </c>
      <c r="C168" s="26">
        <v>0</v>
      </c>
      <c r="D168" s="26">
        <v>0</v>
      </c>
      <c r="E168" s="5">
        <f>IF(B16="Oui", ((C168-B168-D168)*1.2), (C168-B168-D168))</f>
        <v>0</v>
      </c>
      <c r="F168" s="5">
        <f>SUM(E163:E168)</f>
        <v>0</v>
      </c>
      <c r="G168" s="5">
        <f>F168-B14</f>
        <v>-1.7019230769230769</v>
      </c>
    </row>
    <row r="169" spans="1:7" ht="15.75" x14ac:dyDescent="0.25">
      <c r="A169" s="7">
        <v>42080</v>
      </c>
      <c r="B169" s="26">
        <v>0</v>
      </c>
      <c r="C169" s="26">
        <v>0</v>
      </c>
      <c r="D169" s="26">
        <v>0</v>
      </c>
      <c r="E169" s="5">
        <f t="shared" si="8"/>
        <v>0</v>
      </c>
      <c r="F169" s="6"/>
      <c r="G169" s="6"/>
    </row>
    <row r="170" spans="1:7" ht="15.75" x14ac:dyDescent="0.25">
      <c r="A170" s="7">
        <v>42081</v>
      </c>
      <c r="B170" s="26">
        <v>0</v>
      </c>
      <c r="C170" s="26">
        <v>0</v>
      </c>
      <c r="D170" s="26">
        <v>0</v>
      </c>
      <c r="E170" s="5">
        <f t="shared" si="8"/>
        <v>0</v>
      </c>
      <c r="F170" s="6"/>
      <c r="G170" s="6"/>
    </row>
    <row r="171" spans="1:7" ht="15.75" x14ac:dyDescent="0.25">
      <c r="A171" s="7">
        <v>42082</v>
      </c>
      <c r="B171" s="26">
        <v>0</v>
      </c>
      <c r="C171" s="26">
        <v>0</v>
      </c>
      <c r="D171" s="26">
        <v>0</v>
      </c>
      <c r="E171" s="5">
        <f t="shared" si="8"/>
        <v>0</v>
      </c>
      <c r="F171" s="6"/>
      <c r="G171" s="6"/>
    </row>
    <row r="172" spans="1:7" ht="15.75" x14ac:dyDescent="0.25">
      <c r="A172" s="7">
        <v>42083</v>
      </c>
      <c r="B172" s="26">
        <v>0</v>
      </c>
      <c r="C172" s="26">
        <v>0</v>
      </c>
      <c r="D172" s="26">
        <v>0</v>
      </c>
      <c r="E172" s="5">
        <f t="shared" si="8"/>
        <v>0</v>
      </c>
      <c r="F172" s="6"/>
      <c r="G172" s="6"/>
    </row>
    <row r="173" spans="1:7" ht="15.75" x14ac:dyDescent="0.25">
      <c r="A173" s="7">
        <v>42084</v>
      </c>
      <c r="B173" s="26">
        <v>0</v>
      </c>
      <c r="C173" s="26">
        <v>0</v>
      </c>
      <c r="D173" s="26">
        <v>0</v>
      </c>
      <c r="E173" s="5">
        <f t="shared" si="8"/>
        <v>0</v>
      </c>
      <c r="F173" s="6"/>
      <c r="G173" s="6"/>
    </row>
    <row r="174" spans="1:7" ht="15.75" x14ac:dyDescent="0.25">
      <c r="A174" s="7">
        <v>42085</v>
      </c>
      <c r="B174" s="26">
        <v>0</v>
      </c>
      <c r="C174" s="26">
        <v>0</v>
      </c>
      <c r="D174" s="26">
        <v>0</v>
      </c>
      <c r="E174" s="5">
        <f>IF(B16="Oui", ((C174-B174-D174)*1.2), (C174-B174-D174))</f>
        <v>0</v>
      </c>
      <c r="F174" s="5">
        <f>SUM(E169:E174)</f>
        <v>0</v>
      </c>
      <c r="G174" s="5">
        <f>F174-B14</f>
        <v>-1.7019230769230769</v>
      </c>
    </row>
    <row r="175" spans="1:7" ht="15.75" x14ac:dyDescent="0.25">
      <c r="A175" s="7">
        <v>42087</v>
      </c>
      <c r="B175" s="26">
        <v>0</v>
      </c>
      <c r="C175" s="26">
        <v>0</v>
      </c>
      <c r="D175" s="26">
        <v>0</v>
      </c>
      <c r="E175" s="5">
        <f t="shared" si="8"/>
        <v>0</v>
      </c>
      <c r="F175" s="6"/>
      <c r="G175" s="6"/>
    </row>
    <row r="176" spans="1:7" ht="15.75" x14ac:dyDescent="0.25">
      <c r="A176" s="7">
        <v>42088</v>
      </c>
      <c r="B176" s="26">
        <v>0</v>
      </c>
      <c r="C176" s="26">
        <v>0</v>
      </c>
      <c r="D176" s="26">
        <v>0</v>
      </c>
      <c r="E176" s="5">
        <f t="shared" si="8"/>
        <v>0</v>
      </c>
      <c r="F176" s="6"/>
      <c r="G176" s="6"/>
    </row>
    <row r="177" spans="1:7" ht="15.75" x14ac:dyDescent="0.25">
      <c r="A177" s="7">
        <v>42089</v>
      </c>
      <c r="B177" s="26">
        <v>0</v>
      </c>
      <c r="C177" s="26">
        <v>0</v>
      </c>
      <c r="D177" s="26">
        <v>0</v>
      </c>
      <c r="E177" s="5">
        <f t="shared" si="8"/>
        <v>0</v>
      </c>
      <c r="F177" s="6"/>
      <c r="G177" s="6"/>
    </row>
    <row r="178" spans="1:7" ht="15.75" x14ac:dyDescent="0.25">
      <c r="A178" s="7">
        <v>42090</v>
      </c>
      <c r="B178" s="26">
        <v>0</v>
      </c>
      <c r="C178" s="26">
        <v>0</v>
      </c>
      <c r="D178" s="26">
        <v>0</v>
      </c>
      <c r="E178" s="5">
        <f t="shared" si="8"/>
        <v>0</v>
      </c>
      <c r="F178" s="6"/>
      <c r="G178" s="6"/>
    </row>
    <row r="179" spans="1:7" ht="15.75" x14ac:dyDescent="0.25">
      <c r="A179" s="7">
        <v>42091</v>
      </c>
      <c r="B179" s="26">
        <v>0</v>
      </c>
      <c r="C179" s="26">
        <v>0</v>
      </c>
      <c r="D179" s="26">
        <v>0</v>
      </c>
      <c r="E179" s="5">
        <f t="shared" si="8"/>
        <v>0</v>
      </c>
      <c r="F179" s="6"/>
      <c r="G179" s="6"/>
    </row>
    <row r="180" spans="1:7" ht="15.75" x14ac:dyDescent="0.25">
      <c r="A180" s="7">
        <v>42092</v>
      </c>
      <c r="B180" s="26">
        <v>0</v>
      </c>
      <c r="C180" s="26">
        <v>0</v>
      </c>
      <c r="D180" s="26">
        <v>0</v>
      </c>
      <c r="E180" s="5">
        <f>IF(B16="Oui", ((C180-B180-D180)*1.2), (C180-B180-D180))</f>
        <v>0</v>
      </c>
      <c r="F180" s="5">
        <f>SUM(E175:E180)</f>
        <v>0</v>
      </c>
      <c r="G180" s="5">
        <f>F180-B14</f>
        <v>-1.7019230769230769</v>
      </c>
    </row>
    <row r="181" spans="1:7" x14ac:dyDescent="0.25">
      <c r="E181" s="9" t="s">
        <v>11</v>
      </c>
      <c r="F181" s="5">
        <f>SUM(F168,F174,F180)</f>
        <v>0</v>
      </c>
      <c r="G181" s="5">
        <f>SUM(G168,G174,G180)</f>
        <v>-5.1057692307692308</v>
      </c>
    </row>
    <row r="182" spans="1:7" ht="23.25" x14ac:dyDescent="0.35">
      <c r="A182" s="22" t="s">
        <v>16</v>
      </c>
      <c r="B182" s="23"/>
      <c r="C182" s="23"/>
      <c r="D182" s="23"/>
      <c r="E182" s="23"/>
      <c r="F182" s="23"/>
      <c r="G182" s="24"/>
    </row>
    <row r="183" spans="1:7" ht="31.5" x14ac:dyDescent="0.25">
      <c r="A183" s="1" t="s">
        <v>0</v>
      </c>
      <c r="B183" s="1" t="s">
        <v>1</v>
      </c>
      <c r="C183" s="1" t="s">
        <v>2</v>
      </c>
      <c r="D183" s="2" t="s">
        <v>4</v>
      </c>
      <c r="E183" s="2" t="s">
        <v>5</v>
      </c>
      <c r="F183" s="2" t="s">
        <v>6</v>
      </c>
      <c r="G183" s="2" t="s">
        <v>7</v>
      </c>
    </row>
    <row r="184" spans="1:7" ht="15.75" x14ac:dyDescent="0.25">
      <c r="A184" s="7">
        <v>42094</v>
      </c>
      <c r="B184" s="26">
        <v>0</v>
      </c>
      <c r="C184" s="26">
        <v>0</v>
      </c>
      <c r="D184" s="26">
        <v>0</v>
      </c>
      <c r="E184" s="5">
        <f t="shared" ref="E184:E200" si="9">C184-B184-D184</f>
        <v>0</v>
      </c>
      <c r="F184" s="17"/>
      <c r="G184" s="17"/>
    </row>
    <row r="185" spans="1:7" ht="15.75" x14ac:dyDescent="0.25">
      <c r="A185" s="7">
        <v>42095</v>
      </c>
      <c r="B185" s="26">
        <v>0</v>
      </c>
      <c r="C185" s="26">
        <v>0</v>
      </c>
      <c r="D185" s="26">
        <v>0</v>
      </c>
      <c r="E185" s="5">
        <f t="shared" si="9"/>
        <v>0</v>
      </c>
      <c r="F185" s="17"/>
      <c r="G185" s="17"/>
    </row>
    <row r="186" spans="1:7" ht="15.75" x14ac:dyDescent="0.25">
      <c r="A186" s="7">
        <v>42096</v>
      </c>
      <c r="B186" s="26">
        <v>0</v>
      </c>
      <c r="C186" s="26">
        <v>0</v>
      </c>
      <c r="D186" s="26">
        <v>0</v>
      </c>
      <c r="E186" s="5">
        <f t="shared" si="9"/>
        <v>0</v>
      </c>
      <c r="F186" s="17"/>
      <c r="G186" s="17"/>
    </row>
    <row r="187" spans="1:7" ht="15.75" x14ac:dyDescent="0.25">
      <c r="A187" s="7">
        <v>42097</v>
      </c>
      <c r="B187" s="26">
        <v>0</v>
      </c>
      <c r="C187" s="26">
        <v>0</v>
      </c>
      <c r="D187" s="26">
        <v>0</v>
      </c>
      <c r="E187" s="5">
        <f t="shared" si="9"/>
        <v>0</v>
      </c>
      <c r="F187" s="17"/>
      <c r="G187" s="17"/>
    </row>
    <row r="188" spans="1:7" ht="15.75" x14ac:dyDescent="0.25">
      <c r="A188" s="7">
        <v>42098</v>
      </c>
      <c r="B188" s="26">
        <v>0</v>
      </c>
      <c r="C188" s="26">
        <v>0</v>
      </c>
      <c r="D188" s="26">
        <v>0</v>
      </c>
      <c r="E188" s="5">
        <f t="shared" si="9"/>
        <v>0</v>
      </c>
      <c r="F188" s="17"/>
      <c r="G188" s="17"/>
    </row>
    <row r="189" spans="1:7" ht="15.75" x14ac:dyDescent="0.25">
      <c r="A189" s="7">
        <v>42099</v>
      </c>
      <c r="B189" s="26">
        <v>0</v>
      </c>
      <c r="C189" s="26">
        <v>0</v>
      </c>
      <c r="D189" s="26">
        <v>0</v>
      </c>
      <c r="E189" s="5">
        <f>IF(B16="Oui", ((C189-B189-D189)*1.2), (C189-B189-D189))</f>
        <v>0</v>
      </c>
      <c r="F189" s="5">
        <f>SUM(E184:E189)</f>
        <v>0</v>
      </c>
      <c r="G189" s="5">
        <f>F189-B14</f>
        <v>-1.7019230769230769</v>
      </c>
    </row>
    <row r="190" spans="1:7" ht="15.75" x14ac:dyDescent="0.25">
      <c r="A190" s="7">
        <v>42101</v>
      </c>
      <c r="B190" s="26">
        <v>0</v>
      </c>
      <c r="C190" s="26">
        <v>0</v>
      </c>
      <c r="D190" s="26">
        <v>0</v>
      </c>
      <c r="E190" s="5">
        <f t="shared" si="9"/>
        <v>0</v>
      </c>
      <c r="F190" s="6"/>
      <c r="G190" s="6"/>
    </row>
    <row r="191" spans="1:7" ht="15.75" x14ac:dyDescent="0.25">
      <c r="A191" s="7">
        <v>42102</v>
      </c>
      <c r="B191" s="26">
        <v>0</v>
      </c>
      <c r="C191" s="26">
        <v>0</v>
      </c>
      <c r="D191" s="26">
        <v>0</v>
      </c>
      <c r="E191" s="5">
        <f t="shared" si="9"/>
        <v>0</v>
      </c>
      <c r="F191" s="6"/>
      <c r="G191" s="6"/>
    </row>
    <row r="192" spans="1:7" ht="15.75" x14ac:dyDescent="0.25">
      <c r="A192" s="7">
        <v>42103</v>
      </c>
      <c r="B192" s="26">
        <v>0</v>
      </c>
      <c r="C192" s="26">
        <v>0</v>
      </c>
      <c r="D192" s="26">
        <v>0</v>
      </c>
      <c r="E192" s="5">
        <f t="shared" si="9"/>
        <v>0</v>
      </c>
      <c r="F192" s="6"/>
      <c r="G192" s="6"/>
    </row>
    <row r="193" spans="1:7" ht="15.75" x14ac:dyDescent="0.25">
      <c r="A193" s="7">
        <v>42104</v>
      </c>
      <c r="B193" s="26">
        <v>0</v>
      </c>
      <c r="C193" s="26">
        <v>0</v>
      </c>
      <c r="D193" s="26">
        <v>0</v>
      </c>
      <c r="E193" s="5">
        <f t="shared" si="9"/>
        <v>0</v>
      </c>
      <c r="F193" s="6"/>
      <c r="G193" s="6"/>
    </row>
    <row r="194" spans="1:7" ht="15.75" x14ac:dyDescent="0.25">
      <c r="A194" s="7">
        <v>42105</v>
      </c>
      <c r="B194" s="26">
        <v>0</v>
      </c>
      <c r="C194" s="26">
        <v>0</v>
      </c>
      <c r="D194" s="26">
        <v>0</v>
      </c>
      <c r="E194" s="5">
        <f t="shared" si="9"/>
        <v>0</v>
      </c>
      <c r="F194" s="6"/>
      <c r="G194" s="6"/>
    </row>
    <row r="195" spans="1:7" ht="15.75" x14ac:dyDescent="0.25">
      <c r="A195" s="7">
        <v>42106</v>
      </c>
      <c r="B195" s="26">
        <v>0</v>
      </c>
      <c r="C195" s="26">
        <v>0</v>
      </c>
      <c r="D195" s="26">
        <v>0</v>
      </c>
      <c r="E195" s="5">
        <f>IF(B16="Oui", ((C195-B195-D195)*1.2), (C195-B195-D195))</f>
        <v>0</v>
      </c>
      <c r="F195" s="5">
        <f>SUM(E190:E195)</f>
        <v>0</v>
      </c>
      <c r="G195" s="5">
        <f>F195-B14</f>
        <v>-1.7019230769230769</v>
      </c>
    </row>
    <row r="196" spans="1:7" ht="15.75" x14ac:dyDescent="0.25">
      <c r="A196" s="7">
        <v>42108</v>
      </c>
      <c r="B196" s="26">
        <v>0</v>
      </c>
      <c r="C196" s="26">
        <v>0</v>
      </c>
      <c r="D196" s="26">
        <v>0</v>
      </c>
      <c r="E196" s="5">
        <f t="shared" si="9"/>
        <v>0</v>
      </c>
      <c r="F196" s="6"/>
      <c r="G196" s="6"/>
    </row>
    <row r="197" spans="1:7" ht="15.75" x14ac:dyDescent="0.25">
      <c r="A197" s="7">
        <v>42109</v>
      </c>
      <c r="B197" s="26">
        <v>0</v>
      </c>
      <c r="C197" s="26">
        <v>0</v>
      </c>
      <c r="D197" s="26">
        <v>0</v>
      </c>
      <c r="E197" s="5">
        <f t="shared" si="9"/>
        <v>0</v>
      </c>
      <c r="F197" s="6"/>
      <c r="G197" s="6"/>
    </row>
    <row r="198" spans="1:7" ht="15.75" x14ac:dyDescent="0.25">
      <c r="A198" s="7">
        <v>42110</v>
      </c>
      <c r="B198" s="26">
        <v>0</v>
      </c>
      <c r="C198" s="26">
        <v>0</v>
      </c>
      <c r="D198" s="26">
        <v>0</v>
      </c>
      <c r="E198" s="5">
        <f t="shared" si="9"/>
        <v>0</v>
      </c>
      <c r="F198" s="6"/>
      <c r="G198" s="6"/>
    </row>
    <row r="199" spans="1:7" ht="15.75" x14ac:dyDescent="0.25">
      <c r="A199" s="7">
        <v>42111</v>
      </c>
      <c r="B199" s="26">
        <v>0</v>
      </c>
      <c r="C199" s="26">
        <v>0</v>
      </c>
      <c r="D199" s="26">
        <v>0</v>
      </c>
      <c r="E199" s="5">
        <f t="shared" si="9"/>
        <v>0</v>
      </c>
      <c r="F199" s="6"/>
      <c r="G199" s="6"/>
    </row>
    <row r="200" spans="1:7" ht="15.75" x14ac:dyDescent="0.25">
      <c r="A200" s="7">
        <v>42112</v>
      </c>
      <c r="B200" s="26">
        <v>0</v>
      </c>
      <c r="C200" s="26">
        <v>0</v>
      </c>
      <c r="D200" s="26">
        <v>0</v>
      </c>
      <c r="E200" s="5">
        <f t="shared" si="9"/>
        <v>0</v>
      </c>
      <c r="F200" s="6"/>
      <c r="G200" s="6"/>
    </row>
    <row r="201" spans="1:7" ht="15.75" x14ac:dyDescent="0.25">
      <c r="A201" s="7">
        <v>42113</v>
      </c>
      <c r="B201" s="26">
        <v>0</v>
      </c>
      <c r="C201" s="26">
        <v>0</v>
      </c>
      <c r="D201" s="26">
        <v>0</v>
      </c>
      <c r="E201" s="5">
        <f>IF(B16="Oui", ((C201-B201-D201)*1.2), (C201-B201-D201))</f>
        <v>0</v>
      </c>
      <c r="F201" s="5">
        <f>SUM(E196:E201)</f>
        <v>0</v>
      </c>
      <c r="G201" s="5">
        <f>F201-B14</f>
        <v>-1.7019230769230769</v>
      </c>
    </row>
    <row r="202" spans="1:7" x14ac:dyDescent="0.25">
      <c r="E202" s="9" t="s">
        <v>11</v>
      </c>
      <c r="F202" s="5">
        <f>SUM(F189,F195,F201)</f>
        <v>0</v>
      </c>
      <c r="G202" s="5">
        <f>SUM(G189,G195,G201)</f>
        <v>-5.1057692307692308</v>
      </c>
    </row>
    <row r="203" spans="1:7" ht="23.25" x14ac:dyDescent="0.35">
      <c r="A203" s="22" t="s">
        <v>17</v>
      </c>
      <c r="B203" s="23"/>
      <c r="C203" s="23"/>
      <c r="D203" s="23"/>
      <c r="E203" s="23"/>
      <c r="F203" s="23"/>
      <c r="G203" s="24"/>
    </row>
    <row r="204" spans="1:7" ht="31.5" x14ac:dyDescent="0.25">
      <c r="A204" s="1" t="s">
        <v>0</v>
      </c>
      <c r="B204" s="1" t="s">
        <v>1</v>
      </c>
      <c r="C204" s="1" t="s">
        <v>2</v>
      </c>
      <c r="D204" s="2" t="s">
        <v>4</v>
      </c>
      <c r="E204" s="2" t="s">
        <v>5</v>
      </c>
      <c r="F204" s="2" t="s">
        <v>6</v>
      </c>
      <c r="G204" s="2" t="s">
        <v>7</v>
      </c>
    </row>
    <row r="205" spans="1:7" ht="15.75" x14ac:dyDescent="0.25">
      <c r="A205" s="7">
        <v>42129</v>
      </c>
      <c r="B205" s="26">
        <v>0</v>
      </c>
      <c r="C205" s="26">
        <v>0</v>
      </c>
      <c r="D205" s="26">
        <v>0</v>
      </c>
      <c r="E205" s="5">
        <f t="shared" ref="E205:E227" si="10">C205-B205-D205</f>
        <v>0</v>
      </c>
      <c r="F205" s="6"/>
      <c r="G205" s="6"/>
    </row>
    <row r="206" spans="1:7" ht="15.75" x14ac:dyDescent="0.25">
      <c r="A206" s="7">
        <v>42130</v>
      </c>
      <c r="B206" s="26">
        <v>0</v>
      </c>
      <c r="C206" s="26">
        <v>0</v>
      </c>
      <c r="D206" s="26">
        <v>0</v>
      </c>
      <c r="E206" s="5">
        <f t="shared" si="10"/>
        <v>0</v>
      </c>
      <c r="F206" s="6"/>
      <c r="G206" s="6"/>
    </row>
    <row r="207" spans="1:7" ht="15.75" x14ac:dyDescent="0.25">
      <c r="A207" s="7">
        <v>42131</v>
      </c>
      <c r="B207" s="26">
        <v>0</v>
      </c>
      <c r="C207" s="26">
        <v>0</v>
      </c>
      <c r="D207" s="26">
        <v>0</v>
      </c>
      <c r="E207" s="5">
        <f t="shared" si="10"/>
        <v>0</v>
      </c>
      <c r="F207" s="6"/>
      <c r="G207" s="6"/>
    </row>
    <row r="208" spans="1:7" ht="15.75" x14ac:dyDescent="0.25">
      <c r="A208" s="7">
        <v>42132</v>
      </c>
      <c r="B208" s="26">
        <v>0</v>
      </c>
      <c r="C208" s="26">
        <v>0</v>
      </c>
      <c r="D208" s="26">
        <v>0</v>
      </c>
      <c r="E208" s="5">
        <f t="shared" si="10"/>
        <v>0</v>
      </c>
      <c r="F208" s="6"/>
      <c r="G208" s="6"/>
    </row>
    <row r="209" spans="1:7" ht="15.75" x14ac:dyDescent="0.25">
      <c r="A209" s="7">
        <v>42133</v>
      </c>
      <c r="B209" s="26">
        <v>0</v>
      </c>
      <c r="C209" s="26">
        <v>0</v>
      </c>
      <c r="D209" s="26">
        <v>0</v>
      </c>
      <c r="E209" s="5">
        <f t="shared" si="10"/>
        <v>0</v>
      </c>
      <c r="F209" s="6"/>
      <c r="G209" s="6"/>
    </row>
    <row r="210" spans="1:7" ht="15.75" x14ac:dyDescent="0.25">
      <c r="A210" s="7">
        <v>42134</v>
      </c>
      <c r="B210" s="26">
        <v>0</v>
      </c>
      <c r="C210" s="26">
        <v>0</v>
      </c>
      <c r="D210" s="26">
        <v>0</v>
      </c>
      <c r="E210" s="5">
        <f>IF(B16="Oui", ((C210-B210-D210)*1.2), (C210-B210-D210))</f>
        <v>0</v>
      </c>
      <c r="F210" s="5">
        <f>SUM(E205:E210)</f>
        <v>0</v>
      </c>
      <c r="G210" s="5">
        <f>F210-B14</f>
        <v>-1.7019230769230769</v>
      </c>
    </row>
    <row r="211" spans="1:7" ht="15.75" x14ac:dyDescent="0.25">
      <c r="A211" s="7">
        <v>42136</v>
      </c>
      <c r="B211" s="26">
        <v>0</v>
      </c>
      <c r="C211" s="26">
        <v>0</v>
      </c>
      <c r="D211" s="26">
        <v>0</v>
      </c>
      <c r="E211" s="5">
        <f t="shared" si="10"/>
        <v>0</v>
      </c>
      <c r="F211" s="6"/>
      <c r="G211" s="6"/>
    </row>
    <row r="212" spans="1:7" ht="15.75" x14ac:dyDescent="0.25">
      <c r="A212" s="7">
        <v>42137</v>
      </c>
      <c r="B212" s="26">
        <v>0</v>
      </c>
      <c r="C212" s="26">
        <v>0</v>
      </c>
      <c r="D212" s="26">
        <v>0</v>
      </c>
      <c r="E212" s="5">
        <f t="shared" si="10"/>
        <v>0</v>
      </c>
      <c r="F212" s="6"/>
      <c r="G212" s="6"/>
    </row>
    <row r="213" spans="1:7" ht="15.75" x14ac:dyDescent="0.25">
      <c r="A213" s="7">
        <v>42138</v>
      </c>
      <c r="B213" s="26">
        <v>0</v>
      </c>
      <c r="C213" s="26">
        <v>0</v>
      </c>
      <c r="D213" s="26">
        <v>0</v>
      </c>
      <c r="E213" s="5">
        <f t="shared" si="10"/>
        <v>0</v>
      </c>
      <c r="F213" s="6"/>
      <c r="G213" s="6"/>
    </row>
    <row r="214" spans="1:7" ht="15.75" x14ac:dyDescent="0.25">
      <c r="A214" s="7">
        <v>42139</v>
      </c>
      <c r="B214" s="26">
        <v>0</v>
      </c>
      <c r="C214" s="26">
        <v>0</v>
      </c>
      <c r="D214" s="26">
        <v>0</v>
      </c>
      <c r="E214" s="5">
        <f t="shared" si="10"/>
        <v>0</v>
      </c>
      <c r="F214" s="6"/>
      <c r="G214" s="6"/>
    </row>
    <row r="215" spans="1:7" ht="15.75" x14ac:dyDescent="0.25">
      <c r="A215" s="7">
        <v>42140</v>
      </c>
      <c r="B215" s="26">
        <v>0</v>
      </c>
      <c r="C215" s="26">
        <v>0</v>
      </c>
      <c r="D215" s="26">
        <v>0</v>
      </c>
      <c r="E215" s="5">
        <f t="shared" si="10"/>
        <v>0</v>
      </c>
      <c r="F215" s="6"/>
      <c r="G215" s="6"/>
    </row>
    <row r="216" spans="1:7" ht="15.75" x14ac:dyDescent="0.25">
      <c r="A216" s="7">
        <v>42141</v>
      </c>
      <c r="B216" s="26">
        <v>0</v>
      </c>
      <c r="C216" s="26">
        <v>0</v>
      </c>
      <c r="D216" s="26">
        <v>0</v>
      </c>
      <c r="E216" s="5">
        <f>IF(B16="Oui", ((C216-B216-D216)*1.2), (C216-B216-D216))</f>
        <v>0</v>
      </c>
      <c r="F216" s="5">
        <f>SUM(E211:E216)</f>
        <v>0</v>
      </c>
      <c r="G216" s="5">
        <f>F216-B14</f>
        <v>-1.7019230769230769</v>
      </c>
    </row>
    <row r="217" spans="1:7" ht="15.75" x14ac:dyDescent="0.25">
      <c r="A217" s="7">
        <v>42143</v>
      </c>
      <c r="B217" s="26">
        <v>0</v>
      </c>
      <c r="C217" s="26">
        <v>0</v>
      </c>
      <c r="D217" s="26">
        <v>0</v>
      </c>
      <c r="E217" s="5">
        <f t="shared" si="10"/>
        <v>0</v>
      </c>
      <c r="F217" s="6"/>
      <c r="G217" s="6"/>
    </row>
    <row r="218" spans="1:7" ht="15.75" x14ac:dyDescent="0.25">
      <c r="A218" s="7">
        <v>42144</v>
      </c>
      <c r="B218" s="26">
        <v>0</v>
      </c>
      <c r="C218" s="26">
        <v>0</v>
      </c>
      <c r="D218" s="26">
        <v>0</v>
      </c>
      <c r="E218" s="5">
        <f t="shared" si="10"/>
        <v>0</v>
      </c>
      <c r="F218" s="6"/>
      <c r="G218" s="6"/>
    </row>
    <row r="219" spans="1:7" ht="15.75" x14ac:dyDescent="0.25">
      <c r="A219" s="7">
        <v>42145</v>
      </c>
      <c r="B219" s="26">
        <v>0</v>
      </c>
      <c r="C219" s="26">
        <v>0</v>
      </c>
      <c r="D219" s="26">
        <v>0</v>
      </c>
      <c r="E219" s="5">
        <f t="shared" si="10"/>
        <v>0</v>
      </c>
      <c r="F219" s="6"/>
      <c r="G219" s="6"/>
    </row>
    <row r="220" spans="1:7" ht="15.75" x14ac:dyDescent="0.25">
      <c r="A220" s="7">
        <v>42146</v>
      </c>
      <c r="B220" s="26">
        <v>0</v>
      </c>
      <c r="C220" s="26">
        <v>0</v>
      </c>
      <c r="D220" s="26">
        <v>0</v>
      </c>
      <c r="E220" s="5">
        <f t="shared" si="10"/>
        <v>0</v>
      </c>
      <c r="F220" s="6"/>
      <c r="G220" s="6"/>
    </row>
    <row r="221" spans="1:7" ht="15.75" x14ac:dyDescent="0.25">
      <c r="A221" s="7">
        <v>42147</v>
      </c>
      <c r="B221" s="26">
        <v>0</v>
      </c>
      <c r="C221" s="26">
        <v>0</v>
      </c>
      <c r="D221" s="26">
        <v>0</v>
      </c>
      <c r="E221" s="5">
        <f t="shared" si="10"/>
        <v>0</v>
      </c>
      <c r="F221" s="6"/>
      <c r="G221" s="6"/>
    </row>
    <row r="222" spans="1:7" ht="15.75" x14ac:dyDescent="0.25">
      <c r="A222" s="7">
        <v>42148</v>
      </c>
      <c r="B222" s="26">
        <v>0</v>
      </c>
      <c r="C222" s="26">
        <v>0</v>
      </c>
      <c r="D222" s="26">
        <v>0</v>
      </c>
      <c r="E222" s="5">
        <f>IF(B16="Oui", ((C222-B222-D222)*1.2), (C222-B222-D222))</f>
        <v>0</v>
      </c>
      <c r="F222" s="5">
        <f>SUM(E217:E222)</f>
        <v>0</v>
      </c>
      <c r="G222" s="5">
        <f>F222-B14</f>
        <v>-1.7019230769230769</v>
      </c>
    </row>
    <row r="223" spans="1:7" ht="15.75" x14ac:dyDescent="0.25">
      <c r="A223" s="7">
        <v>42150</v>
      </c>
      <c r="B223" s="26">
        <v>0</v>
      </c>
      <c r="C223" s="26">
        <v>0</v>
      </c>
      <c r="D223" s="26">
        <v>0</v>
      </c>
      <c r="E223" s="5">
        <f t="shared" si="10"/>
        <v>0</v>
      </c>
      <c r="F223" s="6"/>
      <c r="G223" s="6"/>
    </row>
    <row r="224" spans="1:7" ht="15.75" x14ac:dyDescent="0.25">
      <c r="A224" s="7">
        <v>42151</v>
      </c>
      <c r="B224" s="26">
        <v>0</v>
      </c>
      <c r="C224" s="26">
        <v>0</v>
      </c>
      <c r="D224" s="26">
        <v>0</v>
      </c>
      <c r="E224" s="5">
        <f t="shared" si="10"/>
        <v>0</v>
      </c>
      <c r="F224" s="6"/>
      <c r="G224" s="6"/>
    </row>
    <row r="225" spans="1:7" ht="15.75" x14ac:dyDescent="0.25">
      <c r="A225" s="7">
        <v>42152</v>
      </c>
      <c r="B225" s="26">
        <v>0</v>
      </c>
      <c r="C225" s="26">
        <v>0</v>
      </c>
      <c r="D225" s="26">
        <v>0</v>
      </c>
      <c r="E225" s="5">
        <f t="shared" si="10"/>
        <v>0</v>
      </c>
      <c r="F225" s="6"/>
      <c r="G225" s="6"/>
    </row>
    <row r="226" spans="1:7" ht="15.75" x14ac:dyDescent="0.25">
      <c r="A226" s="7">
        <v>42153</v>
      </c>
      <c r="B226" s="26">
        <v>0</v>
      </c>
      <c r="C226" s="26">
        <v>0</v>
      </c>
      <c r="D226" s="26">
        <v>0</v>
      </c>
      <c r="E226" s="5">
        <f t="shared" si="10"/>
        <v>0</v>
      </c>
      <c r="F226" s="6"/>
      <c r="G226" s="6"/>
    </row>
    <row r="227" spans="1:7" ht="15.75" x14ac:dyDescent="0.25">
      <c r="A227" s="7">
        <v>42154</v>
      </c>
      <c r="B227" s="26">
        <v>0</v>
      </c>
      <c r="C227" s="26">
        <v>0</v>
      </c>
      <c r="D227" s="26">
        <v>0</v>
      </c>
      <c r="E227" s="5">
        <f t="shared" si="10"/>
        <v>0</v>
      </c>
      <c r="F227" s="6"/>
      <c r="G227" s="6"/>
    </row>
    <row r="228" spans="1:7" ht="15.75" x14ac:dyDescent="0.25">
      <c r="A228" s="7">
        <v>42155</v>
      </c>
      <c r="B228" s="26">
        <v>0</v>
      </c>
      <c r="C228" s="26">
        <v>0</v>
      </c>
      <c r="D228" s="26">
        <v>0</v>
      </c>
      <c r="E228" s="5">
        <f>IF(B16="Oui", ((C228-B228-D228)*1.2), (C228-B228-D228))</f>
        <v>0</v>
      </c>
      <c r="F228" s="5">
        <f>SUM(E223:E228)</f>
        <v>0</v>
      </c>
      <c r="G228" s="5">
        <f>F228-B14</f>
        <v>-1.7019230769230769</v>
      </c>
    </row>
    <row r="229" spans="1:7" x14ac:dyDescent="0.25">
      <c r="E229" s="9" t="s">
        <v>11</v>
      </c>
      <c r="F229" s="5">
        <f>SUM(F210,F216,F222,F228)</f>
        <v>0</v>
      </c>
      <c r="G229" s="5">
        <f>SUM(G210,G216,G222,G228)</f>
        <v>-6.8076923076923075</v>
      </c>
    </row>
    <row r="230" spans="1:7" ht="23.25" x14ac:dyDescent="0.35">
      <c r="A230" s="22" t="s">
        <v>18</v>
      </c>
      <c r="B230" s="23"/>
      <c r="C230" s="23"/>
      <c r="D230" s="23"/>
      <c r="E230" s="23"/>
      <c r="F230" s="23"/>
      <c r="G230" s="24"/>
    </row>
    <row r="231" spans="1:7" ht="31.5" x14ac:dyDescent="0.25">
      <c r="A231" s="1" t="s">
        <v>0</v>
      </c>
      <c r="B231" s="1" t="s">
        <v>1</v>
      </c>
      <c r="C231" s="1" t="s">
        <v>2</v>
      </c>
      <c r="D231" s="2" t="s">
        <v>4</v>
      </c>
      <c r="E231" s="2" t="s">
        <v>5</v>
      </c>
      <c r="F231" s="2" t="s">
        <v>6</v>
      </c>
      <c r="G231" s="2" t="s">
        <v>7</v>
      </c>
    </row>
    <row r="232" spans="1:7" ht="15.75" x14ac:dyDescent="0.25">
      <c r="A232" s="7">
        <v>42157</v>
      </c>
      <c r="B232" s="26">
        <v>0</v>
      </c>
      <c r="C232" s="26">
        <v>0</v>
      </c>
      <c r="D232" s="26">
        <v>0</v>
      </c>
      <c r="E232" s="5">
        <f t="shared" ref="E232:E254" si="11">C232-B232-D232</f>
        <v>0</v>
      </c>
      <c r="F232" s="6"/>
      <c r="G232" s="6"/>
    </row>
    <row r="233" spans="1:7" ht="15.75" x14ac:dyDescent="0.25">
      <c r="A233" s="7">
        <v>42158</v>
      </c>
      <c r="B233" s="26">
        <v>0</v>
      </c>
      <c r="C233" s="26">
        <v>0</v>
      </c>
      <c r="D233" s="26">
        <v>0</v>
      </c>
      <c r="E233" s="5">
        <f t="shared" si="11"/>
        <v>0</v>
      </c>
      <c r="F233" s="6"/>
      <c r="G233" s="6"/>
    </row>
    <row r="234" spans="1:7" ht="15.75" x14ac:dyDescent="0.25">
      <c r="A234" s="7">
        <v>42159</v>
      </c>
      <c r="B234" s="26">
        <v>0</v>
      </c>
      <c r="C234" s="26">
        <v>0</v>
      </c>
      <c r="D234" s="26">
        <v>0</v>
      </c>
      <c r="E234" s="5">
        <f t="shared" si="11"/>
        <v>0</v>
      </c>
      <c r="F234" s="6"/>
      <c r="G234" s="6"/>
    </row>
    <row r="235" spans="1:7" ht="15.75" x14ac:dyDescent="0.25">
      <c r="A235" s="7">
        <v>42160</v>
      </c>
      <c r="B235" s="26">
        <v>0</v>
      </c>
      <c r="C235" s="26">
        <v>0</v>
      </c>
      <c r="D235" s="26">
        <v>0</v>
      </c>
      <c r="E235" s="5">
        <f t="shared" si="11"/>
        <v>0</v>
      </c>
      <c r="F235" s="6"/>
      <c r="G235" s="6"/>
    </row>
    <row r="236" spans="1:7" ht="15.75" x14ac:dyDescent="0.25">
      <c r="A236" s="7">
        <v>42161</v>
      </c>
      <c r="B236" s="26">
        <v>0</v>
      </c>
      <c r="C236" s="26">
        <v>0</v>
      </c>
      <c r="D236" s="26">
        <v>0</v>
      </c>
      <c r="E236" s="5">
        <f t="shared" si="11"/>
        <v>0</v>
      </c>
      <c r="F236" s="6"/>
      <c r="G236" s="6"/>
    </row>
    <row r="237" spans="1:7" ht="15.75" x14ac:dyDescent="0.25">
      <c r="A237" s="7">
        <v>42162</v>
      </c>
      <c r="B237" s="26">
        <v>0</v>
      </c>
      <c r="C237" s="26">
        <v>0</v>
      </c>
      <c r="D237" s="26">
        <v>0</v>
      </c>
      <c r="E237" s="5">
        <f>IF(B16="Oui", ((C237-B237-D237)*1.2), (C237-B237-D237))</f>
        <v>0</v>
      </c>
      <c r="F237" s="5">
        <f>SUM(E232:E237)</f>
        <v>0</v>
      </c>
      <c r="G237" s="5">
        <f>F237-B14</f>
        <v>-1.7019230769230769</v>
      </c>
    </row>
    <row r="238" spans="1:7" ht="15.75" x14ac:dyDescent="0.25">
      <c r="A238" s="7">
        <v>42164</v>
      </c>
      <c r="B238" s="26">
        <v>0</v>
      </c>
      <c r="C238" s="26">
        <v>0</v>
      </c>
      <c r="D238" s="26">
        <v>0</v>
      </c>
      <c r="E238" s="5">
        <f t="shared" si="11"/>
        <v>0</v>
      </c>
      <c r="F238" s="6"/>
      <c r="G238" s="6"/>
    </row>
    <row r="239" spans="1:7" ht="15.75" x14ac:dyDescent="0.25">
      <c r="A239" s="7">
        <v>42165</v>
      </c>
      <c r="B239" s="26">
        <v>0</v>
      </c>
      <c r="C239" s="26">
        <v>0</v>
      </c>
      <c r="D239" s="26">
        <v>0</v>
      </c>
      <c r="E239" s="5">
        <f t="shared" si="11"/>
        <v>0</v>
      </c>
      <c r="F239" s="6"/>
      <c r="G239" s="6"/>
    </row>
    <row r="240" spans="1:7" ht="15.75" x14ac:dyDescent="0.25">
      <c r="A240" s="7">
        <v>42166</v>
      </c>
      <c r="B240" s="26">
        <v>0</v>
      </c>
      <c r="C240" s="26">
        <v>0</v>
      </c>
      <c r="D240" s="26">
        <v>0</v>
      </c>
      <c r="E240" s="5">
        <f t="shared" si="11"/>
        <v>0</v>
      </c>
      <c r="F240" s="6"/>
      <c r="G240" s="6"/>
    </row>
    <row r="241" spans="1:7" ht="15.75" x14ac:dyDescent="0.25">
      <c r="A241" s="7">
        <v>42167</v>
      </c>
      <c r="B241" s="26">
        <v>0</v>
      </c>
      <c r="C241" s="26">
        <v>0</v>
      </c>
      <c r="D241" s="26">
        <v>0</v>
      </c>
      <c r="E241" s="5">
        <f t="shared" si="11"/>
        <v>0</v>
      </c>
      <c r="F241" s="6"/>
      <c r="G241" s="6"/>
    </row>
    <row r="242" spans="1:7" ht="15.75" x14ac:dyDescent="0.25">
      <c r="A242" s="7">
        <v>42168</v>
      </c>
      <c r="B242" s="26">
        <v>0</v>
      </c>
      <c r="C242" s="26">
        <v>0</v>
      </c>
      <c r="D242" s="26">
        <v>0</v>
      </c>
      <c r="E242" s="5">
        <f t="shared" si="11"/>
        <v>0</v>
      </c>
      <c r="F242" s="6"/>
      <c r="G242" s="6"/>
    </row>
    <row r="243" spans="1:7" ht="15.75" x14ac:dyDescent="0.25">
      <c r="A243" s="7">
        <v>42169</v>
      </c>
      <c r="B243" s="26">
        <v>0</v>
      </c>
      <c r="C243" s="26">
        <v>0</v>
      </c>
      <c r="D243" s="26">
        <v>0</v>
      </c>
      <c r="E243" s="5">
        <f>IF(B16="Oui", ((C243-B243-D243)*1.2), (C243-B243-D243))</f>
        <v>0</v>
      </c>
      <c r="F243" s="5">
        <f>SUM(E238:E243)</f>
        <v>0</v>
      </c>
      <c r="G243" s="5">
        <f>F243-B14</f>
        <v>-1.7019230769230769</v>
      </c>
    </row>
    <row r="244" spans="1:7" ht="15.75" x14ac:dyDescent="0.25">
      <c r="A244" s="7">
        <v>42171</v>
      </c>
      <c r="B244" s="26">
        <v>0</v>
      </c>
      <c r="C244" s="26">
        <v>0</v>
      </c>
      <c r="D244" s="26">
        <v>0</v>
      </c>
      <c r="E244" s="5">
        <f t="shared" si="11"/>
        <v>0</v>
      </c>
      <c r="F244" s="6"/>
      <c r="G244" s="6"/>
    </row>
    <row r="245" spans="1:7" ht="15.75" x14ac:dyDescent="0.25">
      <c r="A245" s="7">
        <v>42172</v>
      </c>
      <c r="B245" s="26">
        <v>0</v>
      </c>
      <c r="C245" s="26">
        <v>0</v>
      </c>
      <c r="D245" s="26">
        <v>0</v>
      </c>
      <c r="E245" s="5">
        <f t="shared" si="11"/>
        <v>0</v>
      </c>
      <c r="F245" s="6"/>
      <c r="G245" s="6"/>
    </row>
    <row r="246" spans="1:7" ht="15.75" x14ac:dyDescent="0.25">
      <c r="A246" s="7">
        <v>42173</v>
      </c>
      <c r="B246" s="26">
        <v>0</v>
      </c>
      <c r="C246" s="26">
        <v>0</v>
      </c>
      <c r="D246" s="26">
        <v>0</v>
      </c>
      <c r="E246" s="5">
        <f t="shared" si="11"/>
        <v>0</v>
      </c>
      <c r="F246" s="6"/>
      <c r="G246" s="6"/>
    </row>
    <row r="247" spans="1:7" ht="15.75" x14ac:dyDescent="0.25">
      <c r="A247" s="7">
        <v>42174</v>
      </c>
      <c r="B247" s="26">
        <v>0</v>
      </c>
      <c r="C247" s="26">
        <v>0</v>
      </c>
      <c r="D247" s="26">
        <v>0</v>
      </c>
      <c r="E247" s="5">
        <f t="shared" si="11"/>
        <v>0</v>
      </c>
      <c r="F247" s="6"/>
      <c r="G247" s="6"/>
    </row>
    <row r="248" spans="1:7" ht="15.75" x14ac:dyDescent="0.25">
      <c r="A248" s="7">
        <v>42175</v>
      </c>
      <c r="B248" s="26">
        <v>0</v>
      </c>
      <c r="C248" s="26">
        <v>0</v>
      </c>
      <c r="D248" s="26">
        <v>0</v>
      </c>
      <c r="E248" s="5">
        <f t="shared" si="11"/>
        <v>0</v>
      </c>
      <c r="F248" s="6"/>
      <c r="G248" s="6"/>
    </row>
    <row r="249" spans="1:7" ht="15.75" x14ac:dyDescent="0.25">
      <c r="A249" s="7">
        <v>42176</v>
      </c>
      <c r="B249" s="26">
        <v>0</v>
      </c>
      <c r="C249" s="26">
        <v>0</v>
      </c>
      <c r="D249" s="26">
        <v>0</v>
      </c>
      <c r="E249" s="5">
        <f>IF(B16="Oui", ((C249-B249-D249)*1.2), (C249-B249-D249))</f>
        <v>0</v>
      </c>
      <c r="F249" s="5">
        <f>SUM(E244:E249)</f>
        <v>0</v>
      </c>
      <c r="G249" s="5">
        <f>F249-B14</f>
        <v>-1.7019230769230769</v>
      </c>
    </row>
    <row r="250" spans="1:7" ht="15.75" x14ac:dyDescent="0.25">
      <c r="A250" s="7">
        <v>42178</v>
      </c>
      <c r="B250" s="26">
        <v>0</v>
      </c>
      <c r="C250" s="26">
        <v>0</v>
      </c>
      <c r="D250" s="26">
        <v>0</v>
      </c>
      <c r="E250" s="5">
        <f t="shared" si="11"/>
        <v>0</v>
      </c>
      <c r="F250" s="6"/>
      <c r="G250" s="6"/>
    </row>
    <row r="251" spans="1:7" ht="15.75" x14ac:dyDescent="0.25">
      <c r="A251" s="7">
        <v>42179</v>
      </c>
      <c r="B251" s="26">
        <v>0</v>
      </c>
      <c r="C251" s="26">
        <v>0</v>
      </c>
      <c r="D251" s="26">
        <v>0</v>
      </c>
      <c r="E251" s="5">
        <f t="shared" si="11"/>
        <v>0</v>
      </c>
      <c r="F251" s="6"/>
      <c r="G251" s="6"/>
    </row>
    <row r="252" spans="1:7" ht="15.75" x14ac:dyDescent="0.25">
      <c r="A252" s="7">
        <v>42180</v>
      </c>
      <c r="B252" s="26">
        <v>0</v>
      </c>
      <c r="C252" s="26">
        <v>0</v>
      </c>
      <c r="D252" s="26">
        <v>0</v>
      </c>
      <c r="E252" s="5">
        <f t="shared" si="11"/>
        <v>0</v>
      </c>
      <c r="F252" s="6"/>
      <c r="G252" s="6"/>
    </row>
    <row r="253" spans="1:7" ht="15.75" x14ac:dyDescent="0.25">
      <c r="A253" s="7">
        <v>42181</v>
      </c>
      <c r="B253" s="26">
        <v>0</v>
      </c>
      <c r="C253" s="26">
        <v>0</v>
      </c>
      <c r="D253" s="26">
        <v>0</v>
      </c>
      <c r="E253" s="5">
        <f t="shared" si="11"/>
        <v>0</v>
      </c>
      <c r="F253" s="6"/>
      <c r="G253" s="6"/>
    </row>
    <row r="254" spans="1:7" ht="15.75" x14ac:dyDescent="0.25">
      <c r="A254" s="7">
        <v>42182</v>
      </c>
      <c r="B254" s="26">
        <v>0</v>
      </c>
      <c r="C254" s="26">
        <v>0</v>
      </c>
      <c r="D254" s="26">
        <v>0</v>
      </c>
      <c r="E254" s="5">
        <f t="shared" si="11"/>
        <v>0</v>
      </c>
      <c r="F254" s="6"/>
      <c r="G254" s="6"/>
    </row>
    <row r="255" spans="1:7" ht="15.75" x14ac:dyDescent="0.25">
      <c r="A255" s="7">
        <v>42183</v>
      </c>
      <c r="B255" s="26">
        <v>0</v>
      </c>
      <c r="C255" s="26">
        <v>0</v>
      </c>
      <c r="D255" s="26">
        <v>0</v>
      </c>
      <c r="E255" s="5">
        <f>IF(B16="Oui", ((C255-B255-D255)*1.2), (C255-B255-D255))</f>
        <v>0</v>
      </c>
      <c r="F255" s="5">
        <f>SUM(E250:E255)</f>
        <v>0</v>
      </c>
      <c r="G255" s="5">
        <f>F255-B14</f>
        <v>-1.7019230769230769</v>
      </c>
    </row>
    <row r="256" spans="1:7" x14ac:dyDescent="0.25">
      <c r="E256" s="9" t="s">
        <v>11</v>
      </c>
      <c r="F256" s="5">
        <f>SUM(F237,F243,F249,F255)</f>
        <v>0</v>
      </c>
      <c r="G256" s="5">
        <f>SUM(G237,G243,G249,G255)</f>
        <v>-6.8076923076923075</v>
      </c>
    </row>
    <row r="257" spans="1:11" ht="23.25" x14ac:dyDescent="0.35">
      <c r="A257" s="22" t="s">
        <v>19</v>
      </c>
      <c r="B257" s="23"/>
      <c r="C257" s="23"/>
      <c r="D257" s="23"/>
      <c r="E257" s="23"/>
      <c r="F257" s="23"/>
      <c r="G257" s="24"/>
    </row>
    <row r="258" spans="1:11" ht="31.5" x14ac:dyDescent="0.25">
      <c r="A258" s="1" t="s">
        <v>0</v>
      </c>
      <c r="B258" s="1" t="s">
        <v>1</v>
      </c>
      <c r="C258" s="1" t="s">
        <v>2</v>
      </c>
      <c r="D258" s="2" t="s">
        <v>4</v>
      </c>
      <c r="E258" s="2" t="s">
        <v>5</v>
      </c>
      <c r="F258" s="2" t="s">
        <v>6</v>
      </c>
      <c r="G258" s="2" t="s">
        <v>7</v>
      </c>
    </row>
    <row r="259" spans="1:11" ht="15.75" x14ac:dyDescent="0.25">
      <c r="A259" s="7">
        <v>42185</v>
      </c>
      <c r="B259" s="26">
        <v>0</v>
      </c>
      <c r="C259" s="26">
        <v>0</v>
      </c>
      <c r="D259" s="26">
        <v>0</v>
      </c>
      <c r="E259" s="5">
        <f t="shared" ref="E259:E263" si="12">C259-B259-D259</f>
        <v>0</v>
      </c>
      <c r="F259" s="6"/>
      <c r="G259" s="6"/>
    </row>
    <row r="260" spans="1:11" ht="15.75" x14ac:dyDescent="0.25">
      <c r="A260" s="7">
        <v>42186</v>
      </c>
      <c r="B260" s="26">
        <v>0</v>
      </c>
      <c r="C260" s="26">
        <v>0</v>
      </c>
      <c r="D260" s="26">
        <v>0</v>
      </c>
      <c r="E260" s="5">
        <f t="shared" si="12"/>
        <v>0</v>
      </c>
      <c r="F260" s="6"/>
      <c r="G260" s="6"/>
    </row>
    <row r="261" spans="1:11" ht="15.75" x14ac:dyDescent="0.25">
      <c r="A261" s="7">
        <v>42187</v>
      </c>
      <c r="B261" s="26">
        <v>0</v>
      </c>
      <c r="C261" s="26">
        <v>0</v>
      </c>
      <c r="D261" s="26">
        <v>0</v>
      </c>
      <c r="E261" s="5">
        <f t="shared" si="12"/>
        <v>0</v>
      </c>
      <c r="F261" s="6"/>
      <c r="G261" s="6"/>
    </row>
    <row r="262" spans="1:11" ht="15.75" x14ac:dyDescent="0.25">
      <c r="A262" s="7">
        <v>42188</v>
      </c>
      <c r="B262" s="26">
        <v>0</v>
      </c>
      <c r="C262" s="26">
        <v>0</v>
      </c>
      <c r="D262" s="26">
        <v>0</v>
      </c>
      <c r="E262" s="5">
        <f t="shared" si="12"/>
        <v>0</v>
      </c>
      <c r="F262" s="6"/>
      <c r="G262" s="6"/>
    </row>
    <row r="263" spans="1:11" ht="15.75" x14ac:dyDescent="0.25">
      <c r="A263" s="7">
        <v>42189</v>
      </c>
      <c r="B263" s="26">
        <v>0</v>
      </c>
      <c r="C263" s="26">
        <v>0</v>
      </c>
      <c r="D263" s="26">
        <v>0</v>
      </c>
      <c r="E263" s="5">
        <f t="shared" si="12"/>
        <v>0</v>
      </c>
      <c r="F263" s="6"/>
      <c r="G263" s="6"/>
    </row>
    <row r="264" spans="1:11" ht="15.75" x14ac:dyDescent="0.25">
      <c r="A264" s="7">
        <v>42190</v>
      </c>
      <c r="B264" s="26">
        <v>0</v>
      </c>
      <c r="C264" s="26">
        <v>0</v>
      </c>
      <c r="D264" s="26">
        <v>0</v>
      </c>
      <c r="E264" s="5">
        <f>IF(B16="Oui", ((C264-B264-D264)*1.2), (C264-B264-D264))</f>
        <v>0</v>
      </c>
      <c r="F264" s="5">
        <f>SUM(E259:E264)</f>
        <v>0</v>
      </c>
      <c r="G264" s="5">
        <f>F264-B14</f>
        <v>-1.7019230769230769</v>
      </c>
      <c r="H264" s="32" t="s">
        <v>52</v>
      </c>
      <c r="I264" s="32"/>
      <c r="J264" s="32"/>
      <c r="K264" s="32"/>
    </row>
    <row r="265" spans="1:11" ht="15.75" x14ac:dyDescent="0.25">
      <c r="A265" s="10" t="s">
        <v>20</v>
      </c>
      <c r="B265" s="26">
        <v>0</v>
      </c>
      <c r="C265" s="26">
        <v>0</v>
      </c>
      <c r="D265" s="26">
        <v>0</v>
      </c>
      <c r="E265" s="5">
        <f>IF(H265="Oui",((C265-B265-D265)*1.2),(C265-B265-D265))</f>
        <v>0</v>
      </c>
      <c r="F265" s="6"/>
      <c r="G265" s="6"/>
      <c r="H265" s="28" t="s">
        <v>51</v>
      </c>
      <c r="I265" s="28"/>
      <c r="J265" s="28"/>
      <c r="K265" s="28"/>
    </row>
    <row r="266" spans="1:11" ht="15.75" x14ac:dyDescent="0.25">
      <c r="A266" s="10" t="s">
        <v>21</v>
      </c>
      <c r="B266" s="26">
        <v>0</v>
      </c>
      <c r="C266" s="26">
        <v>0</v>
      </c>
      <c r="D266" s="26">
        <v>0</v>
      </c>
      <c r="E266" s="5">
        <f t="shared" ref="E266:E289" si="13">IF(H266="Oui",((C266-B266-D266)*1.2),(C266-B266-D266))</f>
        <v>0</v>
      </c>
      <c r="F266" s="6"/>
      <c r="G266" s="6"/>
      <c r="H266" s="28" t="s">
        <v>51</v>
      </c>
      <c r="I266" s="28"/>
      <c r="J266" s="28"/>
      <c r="K266" s="28"/>
    </row>
    <row r="267" spans="1:11" ht="15.75" x14ac:dyDescent="0.25">
      <c r="A267" s="10" t="s">
        <v>22</v>
      </c>
      <c r="B267" s="26">
        <v>0</v>
      </c>
      <c r="C267" s="26">
        <v>0</v>
      </c>
      <c r="D267" s="26">
        <v>0</v>
      </c>
      <c r="E267" s="5">
        <f t="shared" si="13"/>
        <v>0</v>
      </c>
      <c r="F267" s="6"/>
      <c r="G267" s="6"/>
      <c r="H267" s="28" t="s">
        <v>51</v>
      </c>
      <c r="I267" s="28"/>
      <c r="J267" s="28"/>
      <c r="K267" s="28"/>
    </row>
    <row r="268" spans="1:11" ht="15.75" x14ac:dyDescent="0.25">
      <c r="A268" s="10" t="s">
        <v>23</v>
      </c>
      <c r="B268" s="26">
        <v>0</v>
      </c>
      <c r="C268" s="26">
        <v>0</v>
      </c>
      <c r="D268" s="26">
        <v>0</v>
      </c>
      <c r="E268" s="5">
        <f t="shared" si="13"/>
        <v>0</v>
      </c>
      <c r="F268" s="6"/>
      <c r="G268" s="6"/>
      <c r="H268" s="28" t="s">
        <v>51</v>
      </c>
      <c r="I268" s="28"/>
      <c r="J268" s="28"/>
      <c r="K268" s="28"/>
    </row>
    <row r="269" spans="1:11" ht="15.75" x14ac:dyDescent="0.25">
      <c r="A269" s="10" t="s">
        <v>24</v>
      </c>
      <c r="B269" s="26">
        <v>0</v>
      </c>
      <c r="C269" s="26">
        <v>0</v>
      </c>
      <c r="D269" s="26">
        <v>0</v>
      </c>
      <c r="E269" s="5">
        <f t="shared" si="13"/>
        <v>0</v>
      </c>
      <c r="F269" s="5">
        <f>SUM(E265:E269)</f>
        <v>0</v>
      </c>
      <c r="G269" s="5">
        <f>F269-B14</f>
        <v>-1.7019230769230769</v>
      </c>
      <c r="H269" s="28" t="s">
        <v>51</v>
      </c>
      <c r="I269" s="28"/>
      <c r="J269" s="28"/>
      <c r="K269" s="28"/>
    </row>
    <row r="270" spans="1:11" ht="15.75" x14ac:dyDescent="0.25">
      <c r="A270" s="10" t="s">
        <v>25</v>
      </c>
      <c r="B270" s="26">
        <v>0</v>
      </c>
      <c r="C270" s="26">
        <v>0</v>
      </c>
      <c r="D270" s="26">
        <v>0</v>
      </c>
      <c r="E270" s="5">
        <f t="shared" si="13"/>
        <v>0</v>
      </c>
      <c r="F270" s="6"/>
      <c r="G270" s="6"/>
      <c r="H270" s="28" t="s">
        <v>51</v>
      </c>
      <c r="I270" s="28"/>
      <c r="J270" s="28"/>
      <c r="K270" s="28"/>
    </row>
    <row r="271" spans="1:11" ht="15.75" x14ac:dyDescent="0.25">
      <c r="A271" s="10" t="s">
        <v>26</v>
      </c>
      <c r="B271" s="26">
        <v>0</v>
      </c>
      <c r="C271" s="26">
        <v>0</v>
      </c>
      <c r="D271" s="26">
        <v>0</v>
      </c>
      <c r="E271" s="5">
        <f t="shared" si="13"/>
        <v>0</v>
      </c>
      <c r="F271" s="6"/>
      <c r="G271" s="6"/>
      <c r="H271" s="28" t="s">
        <v>51</v>
      </c>
      <c r="I271" s="28"/>
      <c r="J271" s="28"/>
      <c r="K271" s="28"/>
    </row>
    <row r="272" spans="1:11" ht="15.75" x14ac:dyDescent="0.25">
      <c r="A272" s="10" t="s">
        <v>27</v>
      </c>
      <c r="B272" s="26">
        <v>0</v>
      </c>
      <c r="C272" s="26">
        <v>0</v>
      </c>
      <c r="D272" s="26">
        <v>0</v>
      </c>
      <c r="E272" s="5">
        <f t="shared" si="13"/>
        <v>0</v>
      </c>
      <c r="F272" s="6"/>
      <c r="G272" s="6"/>
      <c r="H272" s="28" t="s">
        <v>51</v>
      </c>
      <c r="I272" s="28"/>
      <c r="J272" s="28"/>
      <c r="K272" s="28"/>
    </row>
    <row r="273" spans="1:11" ht="15.75" x14ac:dyDescent="0.25">
      <c r="A273" s="10" t="s">
        <v>28</v>
      </c>
      <c r="B273" s="26">
        <v>0</v>
      </c>
      <c r="C273" s="26">
        <v>0</v>
      </c>
      <c r="D273" s="26">
        <v>0</v>
      </c>
      <c r="E273" s="5">
        <f t="shared" si="13"/>
        <v>0</v>
      </c>
      <c r="F273" s="6"/>
      <c r="G273" s="6"/>
      <c r="H273" s="28" t="s">
        <v>51</v>
      </c>
      <c r="I273" s="28"/>
      <c r="J273" s="28"/>
      <c r="K273" s="28"/>
    </row>
    <row r="274" spans="1:11" ht="15.75" x14ac:dyDescent="0.25">
      <c r="A274" s="10" t="s">
        <v>29</v>
      </c>
      <c r="B274" s="26">
        <v>0</v>
      </c>
      <c r="C274" s="26">
        <v>0</v>
      </c>
      <c r="D274" s="26">
        <v>0</v>
      </c>
      <c r="E274" s="5">
        <f t="shared" si="13"/>
        <v>0</v>
      </c>
      <c r="F274" s="5">
        <f>SUM(E270:E274)</f>
        <v>0</v>
      </c>
      <c r="G274" s="5">
        <f>F274-B14</f>
        <v>-1.7019230769230769</v>
      </c>
      <c r="H274" s="28" t="s">
        <v>51</v>
      </c>
      <c r="I274" s="28"/>
      <c r="J274" s="28"/>
      <c r="K274" s="28"/>
    </row>
    <row r="275" spans="1:11" ht="15.75" x14ac:dyDescent="0.25">
      <c r="A275" s="10" t="s">
        <v>30</v>
      </c>
      <c r="B275" s="26">
        <v>0</v>
      </c>
      <c r="C275" s="26">
        <v>0</v>
      </c>
      <c r="D275" s="26">
        <v>0</v>
      </c>
      <c r="E275" s="5">
        <f t="shared" si="13"/>
        <v>0</v>
      </c>
      <c r="F275" s="6"/>
      <c r="G275" s="6"/>
      <c r="H275" s="28" t="s">
        <v>51</v>
      </c>
      <c r="I275" s="28"/>
      <c r="J275" s="28"/>
      <c r="K275" s="28"/>
    </row>
    <row r="276" spans="1:11" ht="15.75" x14ac:dyDescent="0.25">
      <c r="A276" s="10" t="s">
        <v>31</v>
      </c>
      <c r="B276" s="26">
        <v>0</v>
      </c>
      <c r="C276" s="26">
        <v>0</v>
      </c>
      <c r="D276" s="26">
        <v>0</v>
      </c>
      <c r="E276" s="5">
        <f t="shared" si="13"/>
        <v>0</v>
      </c>
      <c r="F276" s="6"/>
      <c r="G276" s="6"/>
      <c r="H276" s="28" t="s">
        <v>51</v>
      </c>
      <c r="I276" s="28"/>
      <c r="J276" s="28"/>
      <c r="K276" s="28"/>
    </row>
    <row r="277" spans="1:11" ht="15.75" x14ac:dyDescent="0.25">
      <c r="A277" s="10" t="s">
        <v>32</v>
      </c>
      <c r="B277" s="26">
        <v>0</v>
      </c>
      <c r="C277" s="26">
        <v>0</v>
      </c>
      <c r="D277" s="26">
        <v>0</v>
      </c>
      <c r="E277" s="5">
        <f t="shared" si="13"/>
        <v>0</v>
      </c>
      <c r="F277" s="6"/>
      <c r="G277" s="6"/>
      <c r="H277" s="28" t="s">
        <v>51</v>
      </c>
      <c r="I277" s="28"/>
      <c r="J277" s="28"/>
      <c r="K277" s="28"/>
    </row>
    <row r="278" spans="1:11" ht="15.75" x14ac:dyDescent="0.25">
      <c r="A278" s="10" t="s">
        <v>33</v>
      </c>
      <c r="B278" s="26">
        <v>0</v>
      </c>
      <c r="C278" s="26">
        <v>0</v>
      </c>
      <c r="D278" s="26">
        <v>0</v>
      </c>
      <c r="E278" s="5">
        <f t="shared" si="13"/>
        <v>0</v>
      </c>
      <c r="F278" s="6"/>
      <c r="G278" s="6"/>
      <c r="H278" s="28" t="s">
        <v>51</v>
      </c>
      <c r="I278" s="28"/>
      <c r="J278" s="28"/>
      <c r="K278" s="28"/>
    </row>
    <row r="279" spans="1:11" ht="15.75" x14ac:dyDescent="0.25">
      <c r="A279" s="10" t="s">
        <v>34</v>
      </c>
      <c r="B279" s="26">
        <v>0</v>
      </c>
      <c r="C279" s="26">
        <v>0</v>
      </c>
      <c r="D279" s="26">
        <v>0</v>
      </c>
      <c r="E279" s="5">
        <f t="shared" si="13"/>
        <v>0</v>
      </c>
      <c r="F279" s="5">
        <f>SUM(E275:E279)</f>
        <v>0</v>
      </c>
      <c r="G279" s="5">
        <f>F279-B14</f>
        <v>-1.7019230769230769</v>
      </c>
      <c r="H279" s="28" t="s">
        <v>51</v>
      </c>
      <c r="I279" s="28"/>
      <c r="J279" s="28"/>
      <c r="K279" s="28"/>
    </row>
    <row r="280" spans="1:11" ht="15.75" x14ac:dyDescent="0.25">
      <c r="A280" s="10" t="s">
        <v>35</v>
      </c>
      <c r="B280" s="26">
        <v>0</v>
      </c>
      <c r="C280" s="26">
        <v>0</v>
      </c>
      <c r="D280" s="26">
        <v>0</v>
      </c>
      <c r="E280" s="5">
        <f t="shared" si="13"/>
        <v>0</v>
      </c>
      <c r="F280" s="6"/>
      <c r="G280" s="6"/>
      <c r="H280" s="28" t="s">
        <v>51</v>
      </c>
      <c r="I280" s="28"/>
      <c r="J280" s="28"/>
      <c r="K280" s="28"/>
    </row>
    <row r="281" spans="1:11" ht="15.75" x14ac:dyDescent="0.25">
      <c r="A281" s="10" t="s">
        <v>36</v>
      </c>
      <c r="B281" s="26">
        <v>0</v>
      </c>
      <c r="C281" s="26">
        <v>0</v>
      </c>
      <c r="D281" s="26">
        <v>0</v>
      </c>
      <c r="E281" s="5">
        <f t="shared" si="13"/>
        <v>0</v>
      </c>
      <c r="F281" s="6"/>
      <c r="G281" s="6"/>
      <c r="H281" s="28" t="s">
        <v>51</v>
      </c>
      <c r="I281" s="28"/>
      <c r="J281" s="28"/>
      <c r="K281" s="28"/>
    </row>
    <row r="282" spans="1:11" ht="15.75" x14ac:dyDescent="0.25">
      <c r="A282" s="10" t="s">
        <v>37</v>
      </c>
      <c r="B282" s="26">
        <v>0</v>
      </c>
      <c r="C282" s="26">
        <v>0</v>
      </c>
      <c r="D282" s="26">
        <v>0</v>
      </c>
      <c r="E282" s="5">
        <f t="shared" si="13"/>
        <v>0</v>
      </c>
      <c r="F282" s="6"/>
      <c r="G282" s="6"/>
      <c r="H282" s="28" t="s">
        <v>51</v>
      </c>
      <c r="I282" s="28"/>
      <c r="J282" s="28"/>
      <c r="K282" s="28"/>
    </row>
    <row r="283" spans="1:11" ht="15.75" x14ac:dyDescent="0.25">
      <c r="A283" s="10" t="s">
        <v>38</v>
      </c>
      <c r="B283" s="26">
        <v>0</v>
      </c>
      <c r="C283" s="26">
        <v>0</v>
      </c>
      <c r="D283" s="26">
        <v>0</v>
      </c>
      <c r="E283" s="5">
        <f t="shared" si="13"/>
        <v>0</v>
      </c>
      <c r="F283" s="6"/>
      <c r="G283" s="6"/>
      <c r="H283" s="28" t="s">
        <v>51</v>
      </c>
      <c r="I283" s="28"/>
      <c r="J283" s="28"/>
      <c r="K283" s="28"/>
    </row>
    <row r="284" spans="1:11" ht="15.75" x14ac:dyDescent="0.25">
      <c r="A284" s="10" t="s">
        <v>39</v>
      </c>
      <c r="B284" s="26">
        <v>0</v>
      </c>
      <c r="C284" s="26">
        <v>0</v>
      </c>
      <c r="D284" s="26">
        <v>0</v>
      </c>
      <c r="E284" s="5">
        <f t="shared" si="13"/>
        <v>0</v>
      </c>
      <c r="F284" s="5">
        <f>SUM(E280:E284)</f>
        <v>0</v>
      </c>
      <c r="G284" s="5">
        <f>IF(B12=41, F284-B14, IF(B12=40, F284-B14, 0))</f>
        <v>0</v>
      </c>
      <c r="H284" s="28" t="s">
        <v>51</v>
      </c>
      <c r="I284" s="28"/>
      <c r="J284" s="28"/>
      <c r="K284" s="28"/>
    </row>
    <row r="285" spans="1:11" ht="15.75" x14ac:dyDescent="0.25">
      <c r="A285" s="10" t="s">
        <v>40</v>
      </c>
      <c r="B285" s="26">
        <v>0</v>
      </c>
      <c r="C285" s="26">
        <v>0</v>
      </c>
      <c r="D285" s="26">
        <v>0</v>
      </c>
      <c r="E285" s="5">
        <f t="shared" si="13"/>
        <v>0</v>
      </c>
      <c r="F285" s="6"/>
      <c r="G285" s="6"/>
      <c r="H285" s="28" t="s">
        <v>51</v>
      </c>
      <c r="I285" s="28"/>
      <c r="J285" s="28"/>
      <c r="K285" s="28"/>
    </row>
    <row r="286" spans="1:11" ht="15.75" x14ac:dyDescent="0.25">
      <c r="A286" s="10" t="s">
        <v>41</v>
      </c>
      <c r="B286" s="26">
        <v>0</v>
      </c>
      <c r="C286" s="26">
        <v>0</v>
      </c>
      <c r="D286" s="26">
        <v>0</v>
      </c>
      <c r="E286" s="5">
        <f t="shared" si="13"/>
        <v>0</v>
      </c>
      <c r="F286" s="6"/>
      <c r="G286" s="6"/>
      <c r="H286" s="28" t="s">
        <v>51</v>
      </c>
      <c r="I286" s="28"/>
      <c r="J286" s="28"/>
      <c r="K286" s="28"/>
    </row>
    <row r="287" spans="1:11" ht="15.75" x14ac:dyDescent="0.25">
      <c r="A287" s="10" t="s">
        <v>42</v>
      </c>
      <c r="B287" s="26">
        <v>0</v>
      </c>
      <c r="C287" s="26">
        <v>0</v>
      </c>
      <c r="D287" s="26">
        <v>0</v>
      </c>
      <c r="E287" s="5">
        <f t="shared" si="13"/>
        <v>0</v>
      </c>
      <c r="F287" s="6"/>
      <c r="G287" s="6"/>
      <c r="H287" s="28" t="s">
        <v>51</v>
      </c>
      <c r="I287" s="28"/>
      <c r="J287" s="28"/>
      <c r="K287" s="28"/>
    </row>
    <row r="288" spans="1:11" ht="15.75" x14ac:dyDescent="0.25">
      <c r="A288" s="10" t="s">
        <v>43</v>
      </c>
      <c r="B288" s="26">
        <v>0</v>
      </c>
      <c r="C288" s="26">
        <v>0</v>
      </c>
      <c r="D288" s="26">
        <v>0</v>
      </c>
      <c r="E288" s="5">
        <f t="shared" si="13"/>
        <v>0</v>
      </c>
      <c r="F288" s="6"/>
      <c r="G288" s="6"/>
      <c r="H288" s="28" t="s">
        <v>51</v>
      </c>
      <c r="I288" s="28"/>
      <c r="J288" s="28"/>
      <c r="K288" s="28"/>
    </row>
    <row r="289" spans="1:11" ht="15.75" x14ac:dyDescent="0.25">
      <c r="A289" s="10" t="s">
        <v>44</v>
      </c>
      <c r="B289" s="26">
        <v>0</v>
      </c>
      <c r="C289" s="26">
        <v>0</v>
      </c>
      <c r="D289" s="26">
        <v>0</v>
      </c>
      <c r="E289" s="5">
        <f t="shared" si="13"/>
        <v>0</v>
      </c>
      <c r="F289" s="5">
        <f>SUM(E285:E289)</f>
        <v>0</v>
      </c>
      <c r="G289" s="5">
        <f>IF(B12=41, F289-B14, 0)</f>
        <v>0</v>
      </c>
      <c r="H289" s="28" t="s">
        <v>51</v>
      </c>
      <c r="I289" s="28"/>
      <c r="J289" s="28"/>
      <c r="K289" s="28"/>
    </row>
    <row r="290" spans="1:11" x14ac:dyDescent="0.25">
      <c r="E290" s="9" t="s">
        <v>11</v>
      </c>
      <c r="F290" s="5">
        <f>SUM(F264,F269,F274,F279,F284,F289)</f>
        <v>0</v>
      </c>
      <c r="G290" s="5">
        <f>SUM(G264,G269,G274,G279,G284,G289)</f>
        <v>-6.8076923076923075</v>
      </c>
    </row>
    <row r="291" spans="1:11" x14ac:dyDescent="0.25">
      <c r="G291" s="18"/>
    </row>
  </sheetData>
  <sheetProtection algorithmName="SHA-512" hashValue="meABVZZyXwZ4zeocIFuepcCZpKXMn7RcWtdPJgF+/wmk69PLsxpBxufLRoR2FMbFkXJ3XYjDMUqWAD/7mXWgHw==" saltValue="GfN6EPW9bo86UpmybiUBiQ==" spinCount="100000" sheet="1" objects="1" scenarios="1"/>
  <mergeCells count="42">
    <mergeCell ref="A1:A16"/>
    <mergeCell ref="B1:Q3"/>
    <mergeCell ref="B14:C14"/>
    <mergeCell ref="B7:C7"/>
    <mergeCell ref="B8:C8"/>
    <mergeCell ref="B9:C9"/>
    <mergeCell ref="B10:C10"/>
    <mergeCell ref="B11:C11"/>
    <mergeCell ref="B12:C12"/>
    <mergeCell ref="B4:C4"/>
    <mergeCell ref="B13:C13"/>
    <mergeCell ref="B5:C5"/>
    <mergeCell ref="B6:C6"/>
    <mergeCell ref="B15:C15"/>
    <mergeCell ref="B16:C16"/>
    <mergeCell ref="H266:K266"/>
    <mergeCell ref="H287:K287"/>
    <mergeCell ref="H288:K288"/>
    <mergeCell ref="H274:K274"/>
    <mergeCell ref="H275:K275"/>
    <mergeCell ref="H276:K276"/>
    <mergeCell ref="H267:K267"/>
    <mergeCell ref="H268:K268"/>
    <mergeCell ref="H269:K269"/>
    <mergeCell ref="H270:K270"/>
    <mergeCell ref="H271:K271"/>
    <mergeCell ref="H289:K289"/>
    <mergeCell ref="D9:P16"/>
    <mergeCell ref="H282:K282"/>
    <mergeCell ref="H283:K283"/>
    <mergeCell ref="H284:K284"/>
    <mergeCell ref="H285:K285"/>
    <mergeCell ref="H286:K286"/>
    <mergeCell ref="H277:K277"/>
    <mergeCell ref="H278:K278"/>
    <mergeCell ref="H279:K279"/>
    <mergeCell ref="H280:K280"/>
    <mergeCell ref="H281:K281"/>
    <mergeCell ref="H272:K272"/>
    <mergeCell ref="H273:K273"/>
    <mergeCell ref="H264:K264"/>
    <mergeCell ref="H265:K265"/>
  </mergeCells>
  <dataValidations count="4">
    <dataValidation type="list" allowBlank="1" showInputMessage="1" showErrorMessage="1" sqref="B12:C12" xr:uid="{A6E8D60D-B05D-48FA-BFAE-EAE169B9C1F5}">
      <formula1>"39,40,41"</formula1>
    </dataValidation>
    <dataValidation type="list" showInputMessage="1" showErrorMessage="1" sqref="B6:C6" xr:uid="{AE527FE5-2B1A-4FA2-98E7-DBC248A3527A}">
      <formula1>"100%,90%,80%,70%,60%,50%"</formula1>
    </dataValidation>
    <dataValidation type="list" allowBlank="1" showInputMessage="1" showErrorMessage="1" sqref="B16:C16" xr:uid="{BAF835E6-2B13-417C-AC5C-50A48AD73595}">
      <formula1>"Non,Oui"</formula1>
    </dataValidation>
    <dataValidation type="list" allowBlank="1" showInputMessage="1" showErrorMessage="1" sqref="H265:K289" xr:uid="{7CCCE5AD-7B9D-4433-8E88-FFA56345387B}">
      <formula1>"Non, Oui"</formula1>
    </dataValidation>
  </dataValidation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 Kifkif</dc:creator>
  <cp:lastModifiedBy>bcont</cp:lastModifiedBy>
  <dcterms:created xsi:type="dcterms:W3CDTF">2018-09-08T08:37:29Z</dcterms:created>
  <dcterms:modified xsi:type="dcterms:W3CDTF">2021-09-28T07:42:29Z</dcterms:modified>
</cp:coreProperties>
</file>